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Clients\Current Clients\Government of Bermuda - 8896\Ministry of Finance\2019 Calculators\D. 3. Deliver\D1 Perform Service\Revised calculators\Final\"/>
    </mc:Choice>
  </mc:AlternateContent>
  <bookViews>
    <workbookView xWindow="0" yWindow="0" windowWidth="20490" windowHeight="7455" activeTab="1"/>
  </bookViews>
  <sheets>
    <sheet name="Employee_Calculator" sheetId="1" r:id="rId1"/>
    <sheet name="Version_Control" sheetId="2" r:id="rId2"/>
  </sheets>
  <externalReferences>
    <externalReference r:id="rId3"/>
  </externalReferences>
  <definedNames>
    <definedName name="CIQWBGuid" hidden="1">"0d05fa30-f681-4f38-bdc2-3611072b47d3"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42744.2836342593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'[1]C.Calculation Tab'!$W1,'[1]C.Calculation Tab'!$Z1,'[1]C.Calculation Tab'!$AC1,'[1]C.Calculation Tab'!$AF1,'[1]C.Calculation Tab'!$AI1,'[1]C.Calculation Tab'!$AL1,'[1]C.Calculation Tab'!$AO1,'[1]C.Calculation Tab'!$AR1,'[1]C.Calculation Tab'!$AU1,'[1]C.Calculation Tab'!$AX1,'[1]C.Calculation Tab'!$BA1,'[1]C.Calculation Tab'!$BD1</definedName>
    <definedName name="_xlnm.Print_Area" localSheetId="0">Employee_Calculator!$A$1:$S$85</definedName>
    <definedName name="_xlnm.Print_Titles" localSheetId="0">Employee_Calculator!$1:$9</definedName>
    <definedName name="Recurring">'[1]C.Calculation Tab'!$V1,'[1]C.Calculation Tab'!$Y1,'[1]C.Calculation Tab'!$AB1,'[1]C.Calculation Tab'!$AE1,'[1]C.Calculation Tab'!$AH1,'[1]C.Calculation Tab'!$AK1,'[1]C.Calculation Tab'!$AN1,'[1]C.Calculation Tab'!$AQ1,'[1]C.Calculation Tab'!$AT1,'[1]C.Calculation Tab'!$AW1,'[1]C.Calculation Tab'!$AZ1,'[1]C.Calculation Tab'!$BC1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1" l="1"/>
  <c r="L51" i="1"/>
  <c r="K51" i="1"/>
  <c r="K52" i="1" s="1"/>
  <c r="I67" i="1" s="1"/>
  <c r="L44" i="1"/>
  <c r="E51" i="1"/>
  <c r="G77" i="1" l="1"/>
  <c r="E80" i="1" l="1"/>
  <c r="E79" i="1"/>
  <c r="E78" i="1"/>
  <c r="E77" i="1"/>
  <c r="H77" i="1" l="1"/>
  <c r="H78" i="1"/>
  <c r="G78" i="1"/>
  <c r="G79" i="1"/>
  <c r="H79" i="1"/>
  <c r="G80" i="1"/>
  <c r="H80" i="1"/>
  <c r="J80" i="1" l="1"/>
  <c r="J79" i="1"/>
  <c r="J78" i="1"/>
  <c r="J77" i="1"/>
  <c r="K36" i="1" l="1"/>
  <c r="I68" i="1"/>
  <c r="K68" i="1" s="1"/>
  <c r="K53" i="1" l="1"/>
  <c r="K54" i="1" s="1"/>
  <c r="I65" i="1"/>
  <c r="K65" i="1" s="1"/>
  <c r="K67" i="1"/>
  <c r="I66" i="1"/>
  <c r="K66" i="1" s="1"/>
  <c r="I80" i="1" l="1"/>
  <c r="K80" i="1" s="1"/>
  <c r="I77" i="1"/>
  <c r="K77" i="1" s="1"/>
  <c r="I78" i="1"/>
  <c r="K78" i="1" s="1"/>
  <c r="I79" i="1"/>
  <c r="K79" i="1" s="1"/>
  <c r="K81" i="1" l="1"/>
  <c r="I81" i="1"/>
  <c r="K69" i="1" l="1"/>
  <c r="K44" i="1" s="1"/>
  <c r="I69" i="1"/>
  <c r="K45" i="1" l="1"/>
  <c r="K46" i="1" s="1"/>
  <c r="K37" i="1" l="1"/>
  <c r="K38" i="1" s="1"/>
  <c r="K48" i="1" l="1"/>
</calcChain>
</file>

<file path=xl/sharedStrings.xml><?xml version="1.0" encoding="utf-8"?>
<sst xmlns="http://schemas.openxmlformats.org/spreadsheetml/2006/main" count="124" uniqueCount="102">
  <si>
    <t>Disclaimer</t>
  </si>
  <si>
    <t>Total</t>
  </si>
  <si>
    <t>Band4</t>
  </si>
  <si>
    <t>Band3</t>
  </si>
  <si>
    <t>$96,001 to $235,000</t>
  </si>
  <si>
    <t>Band2</t>
  </si>
  <si>
    <t>$48,001 to $96,000</t>
  </si>
  <si>
    <t>Band1</t>
  </si>
  <si>
    <t>Less than or equal to $48,000</t>
  </si>
  <si>
    <t>Tax  within the Band</t>
  </si>
  <si>
    <t>Rates</t>
  </si>
  <si>
    <t>Earnings within Band</t>
  </si>
  <si>
    <t>High</t>
  </si>
  <si>
    <t>Low</t>
  </si>
  <si>
    <t>Band</t>
  </si>
  <si>
    <t>Annual Remuneration</t>
  </si>
  <si>
    <t>BM$</t>
  </si>
  <si>
    <t>Exhibit 2</t>
  </si>
  <si>
    <t>Section D: Exhibits Section</t>
  </si>
  <si>
    <t>Total annualized recurring + one-time earnings</t>
  </si>
  <si>
    <t>Annualized recurring earnings</t>
  </si>
  <si>
    <t>[Q]</t>
  </si>
  <si>
    <t>[P]</t>
  </si>
  <si>
    <t>[O]</t>
  </si>
  <si>
    <t>[N]</t>
  </si>
  <si>
    <t>Support calculation</t>
  </si>
  <si>
    <t>[M]</t>
  </si>
  <si>
    <t>[L]</t>
  </si>
  <si>
    <t>[K]</t>
  </si>
  <si>
    <t>[J]</t>
  </si>
  <si>
    <t>Section C: Calculation Section</t>
  </si>
  <si>
    <t>[I]</t>
  </si>
  <si>
    <t>[H]</t>
  </si>
  <si>
    <t>[G]</t>
  </si>
  <si>
    <t>YTD earnings post tax</t>
  </si>
  <si>
    <t>Section B: Output Section</t>
  </si>
  <si>
    <t>Start Date</t>
  </si>
  <si>
    <t>Instructions</t>
  </si>
  <si>
    <t>*</t>
  </si>
  <si>
    <t>[F]</t>
  </si>
  <si>
    <t>[E]</t>
  </si>
  <si>
    <t>[D]</t>
  </si>
  <si>
    <t>[C]</t>
  </si>
  <si>
    <t>[B]</t>
  </si>
  <si>
    <t>[A]</t>
  </si>
  <si>
    <t>Date/BM$</t>
  </si>
  <si>
    <t>Particulars</t>
  </si>
  <si>
    <t>Input Details</t>
  </si>
  <si>
    <t>Section A: Input Section</t>
  </si>
  <si>
    <t>PAYROLL TAX CALCULATOR</t>
  </si>
  <si>
    <r>
      <t>*</t>
    </r>
    <r>
      <rPr>
        <i/>
        <sz val="10"/>
        <rFont val="Arial"/>
        <family val="2"/>
      </rPr>
      <t>Mandatory fields</t>
    </r>
  </si>
  <si>
    <t>Calculation date</t>
  </si>
  <si>
    <r>
      <t xml:space="preserve">EMPLOYEE PORTION
</t>
    </r>
    <r>
      <rPr>
        <b/>
        <sz val="10"/>
        <color rgb="FF002060"/>
        <rFont val="Arial"/>
        <family val="2"/>
      </rPr>
      <t>Note: This calculator has been provided to assist tax payers in calculating and understanding the tax liability of an individual employee at any point in time. Further, the Office of the Tax Commissioner is currently working on a separate tool / calculator that can be used by employers to calculate the tax liability for multiple employees individually and in aggregate.
Please input details in the highlighted cells in Section A.</t>
    </r>
  </si>
  <si>
    <t>Please input current pay-period end date, for e.g., if pay-period is monthly, please input month-end date, if pay-period is weekly, please input week-end date. 
Alternatively, if employee ceased employment, please input employment end date.</t>
  </si>
  <si>
    <t>Periodicity</t>
  </si>
  <si>
    <r>
      <t xml:space="preserve">Taxable </t>
    </r>
    <r>
      <rPr>
        <b/>
        <u/>
        <sz val="10"/>
        <color rgb="FF002060"/>
        <rFont val="Arial"/>
        <family val="2"/>
      </rPr>
      <t xml:space="preserve">recurring </t>
    </r>
    <r>
      <rPr>
        <sz val="10"/>
        <color rgb="FF002060"/>
        <rFont val="Arial"/>
        <family val="2"/>
      </rPr>
      <t>earnings from Start Date to Calculation Date</t>
    </r>
  </si>
  <si>
    <r>
      <t xml:space="preserve">Taxable </t>
    </r>
    <r>
      <rPr>
        <b/>
        <u/>
        <sz val="10"/>
        <color rgb="FF002060"/>
        <rFont val="Arial"/>
        <family val="2"/>
      </rPr>
      <t xml:space="preserve">one-time </t>
    </r>
    <r>
      <rPr>
        <sz val="10"/>
        <color rgb="FF002060"/>
        <rFont val="Arial"/>
        <family val="2"/>
      </rPr>
      <t>earnings from Start Date to Calculation date</t>
    </r>
  </si>
  <si>
    <t>Pay-period end date or employment end date, whichever is earlier ("Calculation Date")</t>
  </si>
  <si>
    <t>Periodicity of earnings or pay-period</t>
  </si>
  <si>
    <r>
      <t xml:space="preserve">Taxable </t>
    </r>
    <r>
      <rPr>
        <b/>
        <u/>
        <sz val="10"/>
        <color rgb="FF00338D"/>
        <rFont val="Arial"/>
        <family val="2"/>
      </rPr>
      <t xml:space="preserve">recurring </t>
    </r>
    <r>
      <rPr>
        <sz val="10"/>
        <color rgb="FF00338D"/>
        <rFont val="Arial"/>
        <family val="2"/>
      </rPr>
      <t>earnings from Start Date to Calculation Date</t>
    </r>
  </si>
  <si>
    <r>
      <t xml:space="preserve">Taxable </t>
    </r>
    <r>
      <rPr>
        <b/>
        <u/>
        <sz val="10"/>
        <color rgb="FF00338D"/>
        <rFont val="Arial"/>
        <family val="2"/>
      </rPr>
      <t xml:space="preserve">one-time </t>
    </r>
    <r>
      <rPr>
        <sz val="10"/>
        <color rgb="FF00338D"/>
        <rFont val="Arial"/>
        <family val="2"/>
      </rPr>
      <t>earnings from Start Date to Calculation date</t>
    </r>
  </si>
  <si>
    <t>Please input one-off taxable earnings that are earned from Start Date to Calculation Date. Examples of one-off payments are bonuses, severance/redundancy payments, joining fees etc. (This list is not exhaustive). See FAQ1 for more details.</t>
  </si>
  <si>
    <t>Gross earnings from Start Date to Calculation Date</t>
  </si>
  <si>
    <t>Total taxation calculated on earnings</t>
  </si>
  <si>
    <r>
      <t xml:space="preserve">Taxation calculated on </t>
    </r>
    <r>
      <rPr>
        <b/>
        <u/>
        <sz val="10"/>
        <rFont val="Arial"/>
        <family val="2"/>
      </rPr>
      <t xml:space="preserve">recurring </t>
    </r>
    <r>
      <rPr>
        <sz val="10"/>
        <rFont val="Arial"/>
        <family val="2"/>
      </rPr>
      <t>earnings</t>
    </r>
  </si>
  <si>
    <r>
      <t xml:space="preserve">Taxation calculated on </t>
    </r>
    <r>
      <rPr>
        <b/>
        <u/>
        <sz val="10"/>
        <rFont val="Arial"/>
        <family val="2"/>
      </rPr>
      <t xml:space="preserve">one-time </t>
    </r>
    <r>
      <rPr>
        <sz val="10"/>
        <rFont val="Arial"/>
        <family val="2"/>
      </rPr>
      <t>earnings</t>
    </r>
  </si>
  <si>
    <t>Less: Tax deducted from Start Date to Calculation Date</t>
  </si>
  <si>
    <t>Net earnings from Start Date to Calculation Date</t>
  </si>
  <si>
    <t>Please input recurring taxable earnings from Start Date to Calculation Date.  Examples of recurring payments are salary, commissions, overtime etc. (This list is not exhaustive) See FAQ1 for more details.</t>
  </si>
  <si>
    <t>Version</t>
  </si>
  <si>
    <t>Author</t>
  </si>
  <si>
    <t>Date</t>
  </si>
  <si>
    <t>Revision</t>
  </si>
  <si>
    <t>Office of the Tax Commissioner</t>
  </si>
  <si>
    <r>
      <t>Added a dropdown for selecting the '</t>
    </r>
    <r>
      <rPr>
        <i/>
        <sz val="10"/>
        <color theme="1"/>
        <rFont val="Arial"/>
        <family val="2"/>
      </rPr>
      <t>Periodicity of earnings or pay-period</t>
    </r>
    <r>
      <rPr>
        <sz val="10"/>
        <color theme="1"/>
        <rFont val="Arial"/>
        <family val="2"/>
      </rPr>
      <t>'</t>
    </r>
  </si>
  <si>
    <t>Criteria for determination of whether the expected income for FY 2017/18 exceeds the cap amount has been changed.</t>
  </si>
  <si>
    <t>Calculation of maximum tax in 'Exhibit1' has been amended</t>
  </si>
  <si>
    <t>▼</t>
  </si>
  <si>
    <t>Formula for calculation of number of periods employed has been updated so that it doesn't result in an error in case of weekly and bi-weekly paid employees while using Microsoft Excel 2010 or earlier versions.</t>
  </si>
  <si>
    <t>=[D] + [E]</t>
  </si>
  <si>
    <t>=[F]-[G]</t>
  </si>
  <si>
    <t>=[K]/([D]+[E]) in %</t>
  </si>
  <si>
    <t>=Tax on [N]</t>
  </si>
  <si>
    <t>=Tax on [O]</t>
  </si>
  <si>
    <t>=[N] + [E]</t>
  </si>
  <si>
    <t>=[K]</t>
  </si>
  <si>
    <t>Tax on annualized recurring earnings for FY18-19</t>
  </si>
  <si>
    <t>Tax on total annualized recurring + one-time earnings for FY18-19</t>
  </si>
  <si>
    <t>FY18 YTD tax due</t>
  </si>
  <si>
    <t>$235,001 to $900,000</t>
  </si>
  <si>
    <t>Exhibit 1</t>
  </si>
  <si>
    <t>Are total annualized earnings + one-time earnings greater than tax cap amount?</t>
  </si>
  <si>
    <t>[R]</t>
  </si>
  <si>
    <t>=If [P] is Yes, minimum of (([D]+[E])*(74,000/900,000), 74,000), otherwise [I]+[J]</t>
  </si>
  <si>
    <t>Effective FY18-19 YTD tax rate</t>
  </si>
  <si>
    <t>=If [P] is Yes, then see [K], otherwise [R]-[Q]</t>
  </si>
  <si>
    <t>Start date of first pay-period for which a payment is made after 1-April-19 or joining date, 
whichever is later ("Start Date")</t>
  </si>
  <si>
    <t xml:space="preserve">This payroll tax calculator is not intended to be relied upon for the purpose of determining the actual amount of tax liability to the employee portion of payroll tax and should be used only as an aid to calculate an individual's estimated tax liability to the employee portion of payroll tax.  Further, this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1-Apr-19 as per the Payroll Tax Rates Act 1995 as amended by the Payroll Tax Amendment Act 2018
</t>
  </si>
  <si>
    <t>Please input employee joining date if it is after the start date of the first pay-period for which a payment is made after 1-April-19, otherwise input the start date of such pay-period. For e.g.:
- If the first pay-day for a bi-weekly paid employee is 3-April-19 then the start date of the pay-period would be 21-March-19. 
- If the first pay-day for a weekly paid employee is 3-April-19 then the start date of the pay-period would be 28-March-19. 
- For a monthly paid employee if the earnings for the month is paid on 30-April-19 then the start date of the pay-period (i.e. the month) would be 1-April-19</t>
  </si>
  <si>
    <t>Weekly - 52</t>
  </si>
  <si>
    <t xml:space="preserve">Please select the applicable periodicity of earnings or pay-period.
- If the first pay-day for a bi-weekly paid employee is between 31-March-19 to 2-April-19 (both days inclusive) then pay-period is "Bi-Weekly - 27" otherwise pay-period is "Bi-Weekly - 26". 
- If the first pay-day for a weekly paid employee is between 31-March-19 to 2-April-19 (both days inclusive) then pay-period is "Weekly - 53" otherwise pay-period is "Weekly - 52". </t>
  </si>
  <si>
    <t>Updated for fiscal year 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</si>
</sst>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00_);\(&quot;$&quot;#,##0.00\)"/>
    <numFmt numFmtId="165" formatCode="_(&quot;$&quot;* #,##0.00_);_(&quot;$&quot;* \(#,##0.00\);_(&quot;$&quot;* &quot;-&quot;??_);_(@_)"/>
    <numFmt numFmtId="166" formatCode="_(* #,##0.00_);_(* \(#,##0.00\);_(* &quot;-&quot;??_);_(@_)"/>
    <numFmt numFmtId="167" formatCode="&quot;[&quot;General&quot;]&quot;"/>
    <numFmt numFmtId="168" formatCode="&quot;$&quot;#,##0"/>
    <numFmt numFmtId="169" formatCode="_(* #,##0_);_(* \(#,##0\);_(* &quot;-&quot;??_);_(@_)"/>
    <numFmt numFmtId="170" formatCode="[$-409]d\-mmm\-yy;@"/>
    <numFmt numFmtId="171" formatCode="&quot;$&quot;#,##0.00"/>
  </numFmts>
  <fonts count="3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1"/>
      <color theme="1"/>
      <name val="Calibri"/>
      <family val="2"/>
      <scheme val="minor"/>
    </font>
    <font>
      <sz val="11"/>
      <color theme="1"/>
      <name val="Arial"/>
      <family val="2"/>
    </font>
    <font>
      <u/>
      <sz val="11"/>
      <color theme="10"/>
      <name val="Calibri"/>
      <family val="2"/>
      <scheme val="minor"/>
    </font>
    <font>
      <sz val="10"/>
      <name val="Arial"/>
      <family val="2"/>
    </font>
    <font>
      <sz val="11"/>
      <color theme="0"/>
      <name val="Arial"/>
      <family val="2"/>
    </font>
    <font>
      <b/>
      <sz val="10"/>
      <color theme="5" tint="-0.249977111117893"/>
      <name val="Arial"/>
      <family val="2"/>
    </font>
    <font>
      <b/>
      <sz val="10"/>
      <color rgb="FF000000"/>
      <name val="Arial"/>
      <family val="2"/>
    </font>
    <font>
      <b/>
      <sz val="10"/>
      <color rgb="FFFFFFFF"/>
      <name val="Arial"/>
      <family val="2"/>
    </font>
    <font>
      <b/>
      <sz val="11"/>
      <color rgb="FF002060"/>
      <name val="Arial"/>
      <family val="2"/>
    </font>
    <font>
      <i/>
      <sz val="8"/>
      <name val="Arial"/>
      <family val="2"/>
    </font>
    <font>
      <b/>
      <sz val="11"/>
      <color theme="0"/>
      <name val="Arial"/>
      <family val="2"/>
    </font>
    <font>
      <b/>
      <sz val="12"/>
      <color theme="0"/>
      <name val="Arial"/>
      <family val="2"/>
    </font>
    <font>
      <b/>
      <sz val="10"/>
      <name val="Arial"/>
      <family val="2"/>
    </font>
    <font>
      <sz val="10"/>
      <color rgb="FF00338D"/>
      <name val="Arial"/>
      <family val="2"/>
    </font>
    <font>
      <sz val="16"/>
      <color rgb="FFFF0000"/>
      <name val="Arial"/>
      <family val="2"/>
    </font>
    <font>
      <sz val="10"/>
      <color rgb="FF002060"/>
      <name val="Arial"/>
      <family val="2"/>
    </font>
    <font>
      <b/>
      <sz val="10"/>
      <color rgb="FF002060"/>
      <name val="Arial"/>
      <family val="2"/>
    </font>
    <font>
      <b/>
      <sz val="20"/>
      <color rgb="FF002060"/>
      <name val="Arial"/>
      <family val="2"/>
    </font>
    <font>
      <sz val="11"/>
      <color rgb="FF002060"/>
      <name val="Arial"/>
      <family val="2"/>
    </font>
    <font>
      <i/>
      <sz val="10"/>
      <name val="Arial"/>
      <family val="2"/>
    </font>
    <font>
      <sz val="11"/>
      <name val="Arial"/>
      <family val="2"/>
    </font>
    <font>
      <sz val="11"/>
      <color rgb="FF000000"/>
      <name val="Arial"/>
      <family val="2"/>
    </font>
    <font>
      <b/>
      <u/>
      <sz val="10"/>
      <color rgb="FF002060"/>
      <name val="Arial"/>
      <family val="2"/>
    </font>
    <font>
      <b/>
      <u/>
      <sz val="10"/>
      <color rgb="FF00338D"/>
      <name val="Arial"/>
      <family val="2"/>
    </font>
    <font>
      <b/>
      <u/>
      <sz val="10"/>
      <name val="Arial"/>
      <family val="2"/>
    </font>
    <font>
      <sz val="10"/>
      <color rgb="FFFFFFFF"/>
      <name val="Arial"/>
      <family val="2"/>
    </font>
    <font>
      <i/>
      <sz val="10"/>
      <color theme="1"/>
      <name val="Arial"/>
      <family val="2"/>
    </font>
    <font>
      <sz val="8"/>
      <color theme="0" tint="-0.499984740745262"/>
      <name val="Arial"/>
      <family val="2"/>
    </font>
  </fonts>
  <fills count="6">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00FFFF"/>
        <bgColor indexed="64"/>
      </patternFill>
    </fill>
    <fill>
      <patternFill patternType="gray125">
        <bgColor rgb="FF003189"/>
      </patternFill>
    </fill>
  </fills>
  <borders count="90">
    <border>
      <left/>
      <right/>
      <top/>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thin">
        <color indexed="24"/>
      </left>
      <right/>
      <top/>
      <bottom/>
      <diagonal/>
    </border>
    <border>
      <left/>
      <right/>
      <top style="thin">
        <color rgb="FF00338D"/>
      </top>
      <bottom style="medium">
        <color rgb="FF00338D"/>
      </bottom>
      <diagonal/>
    </border>
    <border>
      <left/>
      <right/>
      <top style="thin">
        <color rgb="FF00338D"/>
      </top>
      <bottom style="thin">
        <color rgb="FF00338D"/>
      </bottom>
      <diagonal/>
    </border>
    <border>
      <left/>
      <right style="thin">
        <color rgb="FF00338D"/>
      </right>
      <top/>
      <bottom/>
      <diagonal/>
    </border>
    <border>
      <left style="thin">
        <color rgb="FF00338D"/>
      </left>
      <right/>
      <top/>
      <bottom/>
      <diagonal/>
    </border>
    <border>
      <left/>
      <right style="thin">
        <color rgb="FF00338D"/>
      </right>
      <top style="thin">
        <color indexed="24"/>
      </top>
      <bottom/>
      <diagonal/>
    </border>
    <border>
      <left/>
      <right/>
      <top style="thin">
        <color indexed="24"/>
      </top>
      <bottom/>
      <diagonal/>
    </border>
    <border>
      <left style="thin">
        <color rgb="FF00338D"/>
      </left>
      <right/>
      <top style="thin">
        <color indexed="24"/>
      </top>
      <bottom/>
      <diagonal/>
    </border>
    <border>
      <left/>
      <right style="thin">
        <color rgb="FF00338D"/>
      </right>
      <top style="thin">
        <color indexed="24"/>
      </top>
      <bottom style="thin">
        <color rgb="FF00338D"/>
      </bottom>
      <diagonal/>
    </border>
    <border>
      <left/>
      <right/>
      <top style="thin">
        <color indexed="24"/>
      </top>
      <bottom style="thin">
        <color rgb="FF00338D"/>
      </bottom>
      <diagonal/>
    </border>
    <border>
      <left style="thin">
        <color rgb="FF00338D"/>
      </left>
      <right/>
      <top style="thin">
        <color indexed="24"/>
      </top>
      <bottom style="thin">
        <color rgb="FF00338D"/>
      </bottom>
      <diagonal/>
    </border>
    <border>
      <left/>
      <right/>
      <top/>
      <bottom style="thin">
        <color rgb="FF00338D"/>
      </bottom>
      <diagonal/>
    </border>
    <border>
      <left/>
      <right/>
      <top style="thin">
        <color rgb="FF002060"/>
      </top>
      <bottom style="medium">
        <color rgb="FF002060"/>
      </bottom>
      <diagonal/>
    </border>
    <border>
      <left style="thin">
        <color rgb="FF002060"/>
      </left>
      <right/>
      <top style="thin">
        <color rgb="FF002060"/>
      </top>
      <bottom style="medium">
        <color rgb="FF002060"/>
      </bottom>
      <diagonal/>
    </border>
    <border>
      <left style="thin">
        <color rgb="FF002060"/>
      </left>
      <right style="hair">
        <color rgb="FF002060"/>
      </right>
      <top style="thin">
        <color rgb="FF002060"/>
      </top>
      <bottom style="medium">
        <color rgb="FF002060"/>
      </bottom>
      <diagonal/>
    </border>
    <border>
      <left style="thin">
        <color rgb="FF002060"/>
      </left>
      <right style="hair">
        <color rgb="FF002060"/>
      </right>
      <top style="thin">
        <color rgb="FF002060"/>
      </top>
      <bottom style="thin">
        <color rgb="FF002060"/>
      </bottom>
      <diagonal/>
    </border>
    <border>
      <left/>
      <right/>
      <top/>
      <bottom style="medium">
        <color rgb="FF002060"/>
      </bottom>
      <diagonal/>
    </border>
    <border>
      <left style="thin">
        <color rgb="FF002060"/>
      </left>
      <right/>
      <top/>
      <bottom style="medium">
        <color rgb="FF002060"/>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338D"/>
      </top>
      <bottom style="medium">
        <color rgb="FF00338D"/>
      </bottom>
      <diagonal/>
    </border>
    <border>
      <left style="thin">
        <color rgb="FF002060"/>
      </left>
      <right/>
      <top style="thin">
        <color rgb="FF00338D"/>
      </top>
      <bottom style="thin">
        <color rgb="FF00338D"/>
      </bottom>
      <diagonal/>
    </border>
    <border>
      <left style="thin">
        <color rgb="FF002060"/>
      </left>
      <right/>
      <top style="thin">
        <color rgb="FF00338D"/>
      </top>
      <bottom style="medium">
        <color rgb="FF00338D"/>
      </bottom>
      <diagonal/>
    </border>
    <border>
      <left style="thin">
        <color rgb="FF002060"/>
      </left>
      <right/>
      <top style="thin">
        <color rgb="FF00338D"/>
      </top>
      <bottom style="hair">
        <color rgb="FF002060"/>
      </bottom>
      <diagonal/>
    </border>
    <border>
      <left/>
      <right/>
      <top style="thin">
        <color rgb="FF00338D"/>
      </top>
      <bottom style="hair">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style="thin">
        <color rgb="FF002060"/>
      </left>
      <right/>
      <top style="hair">
        <color rgb="FF002060"/>
      </top>
      <bottom style="medium">
        <color rgb="FF002060"/>
      </bottom>
      <diagonal/>
    </border>
    <border>
      <left/>
      <right/>
      <top style="hair">
        <color rgb="FF002060"/>
      </top>
      <bottom style="medium">
        <color rgb="FF002060"/>
      </bottom>
      <diagonal/>
    </border>
    <border>
      <left style="thin">
        <color rgb="FF00338D"/>
      </left>
      <right style="thin">
        <color rgb="FF002060"/>
      </right>
      <top style="thin">
        <color rgb="FF00338D"/>
      </top>
      <bottom style="hair">
        <color rgb="FF002060"/>
      </bottom>
      <diagonal/>
    </border>
    <border>
      <left style="thin">
        <color rgb="FF00338D"/>
      </left>
      <right style="thin">
        <color rgb="FF002060"/>
      </right>
      <top style="hair">
        <color rgb="FF002060"/>
      </top>
      <bottom style="hair">
        <color rgb="FF002060"/>
      </bottom>
      <diagonal/>
    </border>
    <border>
      <left style="thin">
        <color rgb="FF002060"/>
      </left>
      <right/>
      <top/>
      <bottom style="thin">
        <color rgb="FF00338D"/>
      </bottom>
      <diagonal/>
    </border>
    <border>
      <left style="thin">
        <color rgb="FF002060"/>
      </left>
      <right style="thin">
        <color rgb="FF002060"/>
      </right>
      <top/>
      <bottom style="thin">
        <color rgb="FF00338D"/>
      </bottom>
      <diagonal/>
    </border>
    <border>
      <left style="thin">
        <color rgb="FF002060"/>
      </left>
      <right style="thin">
        <color rgb="FF002060"/>
      </right>
      <top style="thin">
        <color rgb="FF002060"/>
      </top>
      <bottom style="double">
        <color rgb="FF002060"/>
      </bottom>
      <diagonal/>
    </border>
    <border>
      <left style="thin">
        <color rgb="FF002060"/>
      </left>
      <right/>
      <top style="thin">
        <color rgb="FF002060"/>
      </top>
      <bottom style="double">
        <color rgb="FF002060"/>
      </bottom>
      <diagonal/>
    </border>
    <border>
      <left/>
      <right/>
      <top style="thin">
        <color rgb="FF002060"/>
      </top>
      <bottom style="double">
        <color rgb="FF002060"/>
      </bottom>
      <diagonal/>
    </border>
    <border>
      <left style="thin">
        <color rgb="FF002060"/>
      </left>
      <right/>
      <top style="double">
        <color rgb="FF002060"/>
      </top>
      <bottom/>
      <diagonal/>
    </border>
    <border>
      <left/>
      <right/>
      <top style="double">
        <color rgb="FF002060"/>
      </top>
      <bottom/>
      <diagonal/>
    </border>
    <border>
      <left style="thin">
        <color rgb="FF002060"/>
      </left>
      <right style="thin">
        <color rgb="FF002060"/>
      </right>
      <top style="double">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thin">
        <color rgb="FF00338D"/>
      </top>
      <bottom style="hair">
        <color rgb="FF002060"/>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top style="thin">
        <color rgb="FF002060"/>
      </top>
      <bottom style="hair">
        <color rgb="FF002060"/>
      </bottom>
      <diagonal/>
    </border>
    <border>
      <left/>
      <right/>
      <top style="thin">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thin">
        <color rgb="FF00338D"/>
      </top>
      <bottom style="thin">
        <color rgb="FF00338D"/>
      </bottom>
      <diagonal/>
    </border>
    <border>
      <left style="thin">
        <color rgb="FF002060"/>
      </left>
      <right/>
      <top style="hair">
        <color rgb="FF002060"/>
      </top>
      <bottom style="thin">
        <color rgb="FF00338D"/>
      </bottom>
      <diagonal/>
    </border>
    <border>
      <left/>
      <right/>
      <top style="hair">
        <color rgb="FF002060"/>
      </top>
      <bottom style="thin">
        <color rgb="FF00338D"/>
      </bottom>
      <diagonal/>
    </border>
    <border>
      <left style="thin">
        <color rgb="FF002060"/>
      </left>
      <right style="thin">
        <color rgb="FF002060"/>
      </right>
      <top style="hair">
        <color rgb="FF002060"/>
      </top>
      <bottom style="thin">
        <color rgb="FF00338D"/>
      </bottom>
      <diagonal/>
    </border>
    <border>
      <left/>
      <right/>
      <top style="medium">
        <color rgb="FF002060"/>
      </top>
      <bottom/>
      <diagonal/>
    </border>
    <border>
      <left/>
      <right style="medium">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style="hair">
        <color rgb="FF002060"/>
      </bottom>
      <diagonal/>
    </border>
    <border>
      <left style="thin">
        <color rgb="FF002060"/>
      </left>
      <right style="medium">
        <color rgb="FF002060"/>
      </right>
      <top style="hair">
        <color rgb="FF002060"/>
      </top>
      <bottom style="hair">
        <color rgb="FF002060"/>
      </bottom>
      <diagonal/>
    </border>
    <border>
      <left style="thin">
        <color rgb="FF002060"/>
      </left>
      <right style="medium">
        <color rgb="FF002060"/>
      </right>
      <top style="hair">
        <color rgb="FF002060"/>
      </top>
      <bottom style="medium">
        <color rgb="FF002060"/>
      </bottom>
      <diagonal/>
    </border>
    <border>
      <left style="thin">
        <color rgb="FF002060"/>
      </left>
      <right/>
      <top style="thin">
        <color rgb="FF002060"/>
      </top>
      <bottom/>
      <diagonal/>
    </border>
    <border>
      <left/>
      <right/>
      <top style="thin">
        <color rgb="FF002060"/>
      </top>
      <bottom/>
      <diagonal/>
    </border>
    <border>
      <left/>
      <right/>
      <top/>
      <bottom style="hair">
        <color rgb="FF002060"/>
      </bottom>
      <diagonal/>
    </border>
    <border>
      <left style="thin">
        <color rgb="FF002060"/>
      </left>
      <right style="medium">
        <color rgb="FF002060"/>
      </right>
      <top/>
      <bottom style="hair">
        <color rgb="FF002060"/>
      </bottom>
      <diagonal/>
    </border>
    <border>
      <left style="hair">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hair">
        <color rgb="FF002060"/>
      </left>
      <right/>
      <top style="thin">
        <color rgb="FF002060"/>
      </top>
      <bottom style="thin">
        <color rgb="FF002060"/>
      </bottom>
      <diagonal/>
    </border>
    <border>
      <left style="hair">
        <color rgb="FF002060"/>
      </left>
      <right/>
      <top style="thin">
        <color rgb="FF002060"/>
      </top>
      <bottom style="medium">
        <color rgb="FF002060"/>
      </bottom>
      <diagonal/>
    </border>
    <border>
      <left/>
      <right style="medium">
        <color rgb="FF002060"/>
      </right>
      <top style="thin">
        <color rgb="FF002060"/>
      </top>
      <bottom style="medium">
        <color rgb="FF002060"/>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338D"/>
      </left>
      <right style="thin">
        <color rgb="FF002060"/>
      </right>
      <top style="hair">
        <color rgb="FF002060"/>
      </top>
      <bottom style="medium">
        <color rgb="FF002060"/>
      </bottom>
      <diagonal/>
    </border>
  </borders>
  <cellStyleXfs count="5">
    <xf numFmtId="0" fontId="0" fillId="0" borderId="0"/>
    <xf numFmtId="166"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165" fontId="11" fillId="0" borderId="0" applyFont="0" applyFill="0" applyBorder="0" applyAlignment="0" applyProtection="0"/>
  </cellStyleXfs>
  <cellXfs count="193">
    <xf numFmtId="0" fontId="0" fillId="0" borderId="0" xfId="0"/>
    <xf numFmtId="0" fontId="12" fillId="0" borderId="0" xfId="0" applyFont="1" applyAlignment="1">
      <alignment vertical="center"/>
    </xf>
    <xf numFmtId="0" fontId="7" fillId="0" borderId="0" xfId="0" applyFont="1" applyAlignment="1">
      <alignment vertical="center"/>
    </xf>
    <xf numFmtId="0" fontId="12" fillId="0" borderId="0" xfId="0" applyFont="1" applyFill="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5" fillId="2" borderId="5" xfId="0" applyFont="1" applyFill="1" applyBorder="1" applyAlignment="1">
      <alignment vertical="center"/>
    </xf>
    <xf numFmtId="167" fontId="16" fillId="0" borderId="0" xfId="0" applyNumberFormat="1" applyFont="1" applyAlignment="1">
      <alignment horizontal="center" vertical="center"/>
    </xf>
    <xf numFmtId="169" fontId="17" fillId="3" borderId="8" xfId="1" applyNumberFormat="1" applyFont="1" applyFill="1" applyBorder="1" applyAlignment="1">
      <alignment horizontal="right" vertical="center"/>
    </xf>
    <xf numFmtId="168" fontId="17" fillId="3" borderId="8" xfId="1" applyNumberFormat="1" applyFont="1" applyFill="1" applyBorder="1" applyAlignment="1">
      <alignment horizontal="right" vertical="center"/>
    </xf>
    <xf numFmtId="0" fontId="17" fillId="3" borderId="9" xfId="0" applyNumberFormat="1" applyFont="1" applyFill="1" applyBorder="1" applyAlignment="1">
      <alignment horizontal="right" vertical="center" wrapText="1"/>
    </xf>
    <xf numFmtId="0" fontId="17" fillId="3" borderId="9" xfId="0" applyNumberFormat="1" applyFont="1" applyFill="1" applyBorder="1" applyAlignment="1">
      <alignment horizontal="right" vertical="center"/>
    </xf>
    <xf numFmtId="0" fontId="18" fillId="2" borderId="1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xf>
    <xf numFmtId="0" fontId="8" fillId="2" borderId="0" xfId="0" applyFont="1" applyFill="1" applyAlignment="1">
      <alignment horizontal="centerContinuous" vertical="center"/>
    </xf>
    <xf numFmtId="0" fontId="21" fillId="2" borderId="0" xfId="0" applyFont="1" applyFill="1" applyAlignment="1">
      <alignment horizontal="centerContinuous" vertical="center"/>
    </xf>
    <xf numFmtId="0" fontId="22" fillId="2" borderId="0" xfId="0" applyFont="1" applyFill="1" applyAlignment="1">
      <alignment horizontal="centerContinuous" vertical="center"/>
    </xf>
    <xf numFmtId="0" fontId="12" fillId="0" borderId="0" xfId="0" applyFont="1" applyAlignment="1">
      <alignment vertical="center" wrapText="1"/>
    </xf>
    <xf numFmtId="0" fontId="18" fillId="2" borderId="15" xfId="0" applyFont="1" applyFill="1" applyBorder="1" applyAlignment="1">
      <alignment horizontal="left" vertical="center"/>
    </xf>
    <xf numFmtId="168" fontId="18" fillId="2" borderId="16" xfId="0" applyNumberFormat="1"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7" fillId="0" borderId="0" xfId="0" applyFont="1" applyBorder="1" applyAlignment="1">
      <alignment vertical="center"/>
    </xf>
    <xf numFmtId="0" fontId="12" fillId="0" borderId="0" xfId="0" applyFont="1" applyBorder="1" applyAlignment="1">
      <alignment vertical="center"/>
    </xf>
    <xf numFmtId="0" fontId="17" fillId="3" borderId="18" xfId="0" applyNumberFormat="1" applyFont="1" applyFill="1" applyBorder="1" applyAlignment="1">
      <alignment horizontal="right" vertical="center"/>
    </xf>
    <xf numFmtId="0" fontId="23" fillId="3" borderId="19" xfId="0" applyFont="1" applyFill="1" applyBorder="1" applyAlignment="1">
      <alignment horizontal="right" vertical="center"/>
    </xf>
    <xf numFmtId="0" fontId="23" fillId="3" borderId="20" xfId="0" applyFont="1" applyFill="1" applyBorder="1" applyAlignment="1">
      <alignment horizontal="left" vertical="center"/>
    </xf>
    <xf numFmtId="167" fontId="16" fillId="0" borderId="0" xfId="0" applyNumberFormat="1" applyFont="1" applyFill="1" applyAlignment="1">
      <alignment horizontal="center" vertical="center"/>
    </xf>
    <xf numFmtId="0" fontId="0" fillId="0" borderId="0" xfId="0" applyAlignment="1">
      <alignment vertical="center"/>
    </xf>
    <xf numFmtId="0" fontId="24" fillId="0" borderId="22" xfId="0" applyFont="1" applyBorder="1" applyAlignment="1">
      <alignment vertical="center" wrapText="1"/>
    </xf>
    <xf numFmtId="0" fontId="7" fillId="0" borderId="0" xfId="0" applyFont="1" applyAlignment="1">
      <alignment vertical="center" wrapText="1"/>
    </xf>
    <xf numFmtId="0" fontId="24" fillId="0" borderId="22" xfId="0" applyFont="1" applyBorder="1" applyAlignment="1">
      <alignment vertical="center"/>
    </xf>
    <xf numFmtId="0" fontId="0" fillId="0" borderId="0" xfId="0" applyFill="1" applyAlignment="1">
      <alignment vertical="center"/>
    </xf>
    <xf numFmtId="15" fontId="8" fillId="0" borderId="0" xfId="0" applyNumberFormat="1" applyFont="1" applyFill="1" applyAlignment="1">
      <alignment vertical="center" wrapText="1"/>
    </xf>
    <xf numFmtId="0" fontId="17" fillId="3" borderId="25" xfId="0" applyNumberFormat="1" applyFont="1" applyFill="1" applyBorder="1" applyAlignment="1">
      <alignment horizontal="right" vertical="center"/>
    </xf>
    <xf numFmtId="0" fontId="17" fillId="3" borderId="26" xfId="0" applyNumberFormat="1"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26" fillId="0" borderId="0" xfId="0" applyFont="1" applyFill="1" applyAlignment="1">
      <alignment vertical="center"/>
    </xf>
    <xf numFmtId="0" fontId="29" fillId="0" borderId="0" xfId="0" applyFont="1" applyFill="1" applyAlignment="1">
      <alignment vertical="center"/>
    </xf>
    <xf numFmtId="0" fontId="17" fillId="3" borderId="28" xfId="0" applyNumberFormat="1" applyFont="1" applyFill="1" applyBorder="1" applyAlignment="1">
      <alignment horizontal="left" vertical="center"/>
    </xf>
    <xf numFmtId="169" fontId="17" fillId="3" borderId="29" xfId="1" applyNumberFormat="1" applyFont="1" applyFill="1" applyBorder="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right" vertical="center"/>
    </xf>
    <xf numFmtId="0" fontId="14" fillId="3" borderId="32" xfId="0" applyFont="1" applyFill="1" applyBorder="1" applyAlignment="1">
      <alignment horizontal="left" vertical="center"/>
    </xf>
    <xf numFmtId="0" fontId="14" fillId="3" borderId="33" xfId="0" applyFont="1" applyFill="1" applyBorder="1" applyAlignment="1">
      <alignment horizontal="right" vertical="center"/>
    </xf>
    <xf numFmtId="0" fontId="17" fillId="3" borderId="38" xfId="0" applyNumberFormat="1" applyFont="1" applyFill="1" applyBorder="1" applyAlignment="1">
      <alignment horizontal="left" vertical="center"/>
    </xf>
    <xf numFmtId="0" fontId="17" fillId="3" borderId="39" xfId="0" applyNumberFormat="1" applyFont="1" applyFill="1" applyBorder="1" applyAlignment="1">
      <alignment horizontal="right" vertical="center"/>
    </xf>
    <xf numFmtId="0" fontId="23" fillId="3" borderId="41" xfId="0" applyFont="1" applyFill="1" applyBorder="1" applyAlignment="1">
      <alignment horizontal="left" vertical="center"/>
    </xf>
    <xf numFmtId="0" fontId="14" fillId="3" borderId="42" xfId="0" applyFont="1" applyFill="1" applyBorder="1" applyAlignment="1">
      <alignment horizontal="right" vertical="center"/>
    </xf>
    <xf numFmtId="0" fontId="23" fillId="3" borderId="43" xfId="0" applyFont="1" applyFill="1" applyBorder="1" applyAlignment="1">
      <alignment horizontal="left" vertical="center"/>
    </xf>
    <xf numFmtId="0" fontId="14" fillId="3" borderId="44" xfId="0" applyFont="1" applyFill="1" applyBorder="1" applyAlignment="1">
      <alignment horizontal="right" vertical="center"/>
    </xf>
    <xf numFmtId="169" fontId="23" fillId="3" borderId="45" xfId="1" applyNumberFormat="1" applyFont="1" applyFill="1" applyBorder="1" applyAlignment="1">
      <alignment horizontal="right" vertical="center"/>
    </xf>
    <xf numFmtId="0" fontId="14" fillId="3" borderId="23" xfId="0" applyFont="1" applyFill="1" applyBorder="1" applyAlignment="1">
      <alignment horizontal="right" vertical="center"/>
    </xf>
    <xf numFmtId="10" fontId="14" fillId="3" borderId="46" xfId="2" applyNumberFormat="1" applyFont="1" applyFill="1" applyBorder="1" applyAlignment="1">
      <alignment horizontal="right" vertical="center"/>
    </xf>
    <xf numFmtId="0" fontId="14" fillId="3" borderId="48" xfId="0" applyFont="1" applyFill="1" applyBorder="1" applyAlignment="1">
      <alignment horizontal="left" vertical="center"/>
    </xf>
    <xf numFmtId="0" fontId="14" fillId="3" borderId="49" xfId="0" applyFont="1" applyFill="1" applyBorder="1" applyAlignment="1">
      <alignment horizontal="right" vertical="center"/>
    </xf>
    <xf numFmtId="0" fontId="17" fillId="3" borderId="51" xfId="0" applyNumberFormat="1" applyFont="1" applyFill="1" applyBorder="1" applyAlignment="1">
      <alignment horizontal="right" vertical="center"/>
    </xf>
    <xf numFmtId="0" fontId="14" fillId="3" borderId="53" xfId="0" applyFont="1" applyFill="1" applyBorder="1" applyAlignment="1">
      <alignment horizontal="left" vertical="center"/>
    </xf>
    <xf numFmtId="0" fontId="14" fillId="3" borderId="54" xfId="0" applyFont="1" applyFill="1" applyBorder="1" applyAlignment="1">
      <alignment horizontal="right" vertical="center"/>
    </xf>
    <xf numFmtId="0" fontId="26" fillId="3" borderId="32" xfId="0" applyFont="1" applyFill="1" applyBorder="1" applyAlignment="1">
      <alignment horizontal="left" vertical="center"/>
    </xf>
    <xf numFmtId="0" fontId="24" fillId="3" borderId="33" xfId="0" applyFont="1" applyFill="1" applyBorder="1" applyAlignment="1">
      <alignment horizontal="right" vertical="center"/>
    </xf>
    <xf numFmtId="0" fontId="24" fillId="3" borderId="35" xfId="0" applyFont="1" applyFill="1" applyBorder="1" applyAlignment="1">
      <alignment horizontal="right" vertical="center"/>
    </xf>
    <xf numFmtId="168" fontId="14" fillId="3" borderId="31" xfId="1" applyNumberFormat="1" applyFont="1" applyFill="1" applyBorder="1" applyAlignment="1">
      <alignment horizontal="right" vertical="center"/>
    </xf>
    <xf numFmtId="10" fontId="14" fillId="3" borderId="31" xfId="2" applyNumberFormat="1" applyFont="1" applyFill="1" applyBorder="1" applyAlignment="1">
      <alignment horizontal="right" vertical="center"/>
    </xf>
    <xf numFmtId="168" fontId="14" fillId="3" borderId="33" xfId="1" applyNumberFormat="1" applyFont="1" applyFill="1" applyBorder="1" applyAlignment="1">
      <alignment horizontal="right" vertical="center"/>
    </xf>
    <xf numFmtId="10" fontId="14" fillId="3" borderId="33" xfId="2" applyNumberFormat="1" applyFont="1" applyFill="1" applyBorder="1" applyAlignment="1">
      <alignment horizontal="right" vertical="center"/>
    </xf>
    <xf numFmtId="0" fontId="14" fillId="3" borderId="58" xfId="0" applyFont="1" applyFill="1" applyBorder="1" applyAlignment="1">
      <alignment horizontal="left" vertical="center"/>
    </xf>
    <xf numFmtId="168" fontId="14" fillId="3" borderId="59" xfId="1" applyNumberFormat="1" applyFont="1" applyFill="1" applyBorder="1" applyAlignment="1">
      <alignment horizontal="right" vertical="center"/>
    </xf>
    <xf numFmtId="10" fontId="14" fillId="3" borderId="59" xfId="1" applyNumberFormat="1" applyFont="1" applyFill="1" applyBorder="1" applyAlignment="1">
      <alignment horizontal="right" vertical="center"/>
    </xf>
    <xf numFmtId="0" fontId="17" fillId="3" borderId="57" xfId="0" applyNumberFormat="1" applyFont="1" applyFill="1" applyBorder="1" applyAlignment="1">
      <alignment horizontal="right" vertical="center" wrapText="1"/>
    </xf>
    <xf numFmtId="0" fontId="25" fillId="3" borderId="61" xfId="0" applyFont="1" applyFill="1" applyBorder="1" applyAlignment="1">
      <alignment vertical="center"/>
    </xf>
    <xf numFmtId="0" fontId="18" fillId="2" borderId="62" xfId="0" applyFont="1" applyFill="1" applyBorder="1" applyAlignment="1">
      <alignment horizontal="left" vertical="center"/>
    </xf>
    <xf numFmtId="0" fontId="17" fillId="3" borderId="63" xfId="0" applyNumberFormat="1" applyFont="1" applyFill="1" applyBorder="1" applyAlignment="1">
      <alignment horizontal="right" vertical="center"/>
    </xf>
    <xf numFmtId="0" fontId="8" fillId="2" borderId="67" xfId="0" applyFont="1" applyFill="1" applyBorder="1" applyAlignment="1">
      <alignment vertical="center"/>
    </xf>
    <xf numFmtId="0" fontId="10" fillId="2" borderId="68" xfId="0" applyFont="1" applyFill="1" applyBorder="1" applyAlignment="1">
      <alignment vertical="center"/>
    </xf>
    <xf numFmtId="170" fontId="31" fillId="4" borderId="65" xfId="0" applyNumberFormat="1" applyFont="1" applyFill="1" applyBorder="1" applyAlignment="1" applyProtection="1">
      <alignment horizontal="right" vertical="center"/>
      <protection locked="0"/>
    </xf>
    <xf numFmtId="171" fontId="31" fillId="4" borderId="65" xfId="1" applyNumberFormat="1" applyFont="1" applyFill="1" applyBorder="1" applyAlignment="1" applyProtection="1">
      <alignment horizontal="right" vertical="center"/>
      <protection locked="0"/>
    </xf>
    <xf numFmtId="171" fontId="31" fillId="4" borderId="66" xfId="1" applyNumberFormat="1" applyFont="1" applyFill="1" applyBorder="1" applyAlignment="1" applyProtection="1">
      <alignment horizontal="right" vertical="center"/>
      <protection locked="0"/>
    </xf>
    <xf numFmtId="171" fontId="14" fillId="3" borderId="55" xfId="0" applyNumberFormat="1" applyFont="1" applyFill="1" applyBorder="1" applyAlignment="1">
      <alignment horizontal="right" vertical="center"/>
    </xf>
    <xf numFmtId="171" fontId="23" fillId="3" borderId="52" xfId="0" applyNumberFormat="1" applyFont="1" applyFill="1" applyBorder="1" applyAlignment="1">
      <alignment horizontal="right" vertical="center"/>
    </xf>
    <xf numFmtId="171" fontId="14" fillId="3" borderId="37" xfId="0" applyNumberFormat="1" applyFont="1" applyFill="1" applyBorder="1" applyAlignment="1">
      <alignment horizontal="right" vertical="center"/>
    </xf>
    <xf numFmtId="171" fontId="14" fillId="3" borderId="47" xfId="1" applyNumberFormat="1" applyFont="1" applyFill="1" applyBorder="1" applyAlignment="1">
      <alignment horizontal="right" vertical="center"/>
    </xf>
    <xf numFmtId="171" fontId="14" fillId="3" borderId="56" xfId="1" applyNumberFormat="1" applyFont="1" applyFill="1" applyBorder="1" applyAlignment="1">
      <alignment horizontal="right" vertical="center"/>
    </xf>
    <xf numFmtId="171" fontId="14" fillId="3" borderId="60" xfId="1" applyNumberFormat="1" applyFont="1" applyFill="1" applyBorder="1" applyAlignment="1">
      <alignment horizontal="right" vertical="center"/>
    </xf>
    <xf numFmtId="171" fontId="17" fillId="3" borderId="27" xfId="1" applyNumberFormat="1" applyFont="1" applyFill="1" applyBorder="1" applyAlignment="1">
      <alignment horizontal="right" vertical="center"/>
    </xf>
    <xf numFmtId="171" fontId="17" fillId="3" borderId="8" xfId="1" applyNumberFormat="1" applyFont="1" applyFill="1" applyBorder="1" applyAlignment="1">
      <alignment horizontal="right" vertical="center"/>
    </xf>
    <xf numFmtId="0" fontId="26" fillId="3" borderId="53" xfId="0" applyNumberFormat="1" applyFont="1" applyFill="1" applyBorder="1" applyAlignment="1">
      <alignment horizontal="left" vertical="center"/>
    </xf>
    <xf numFmtId="0" fontId="27" fillId="3" borderId="54" xfId="0" applyNumberFormat="1" applyFont="1" applyFill="1" applyBorder="1" applyAlignment="1">
      <alignment horizontal="right" vertical="center"/>
    </xf>
    <xf numFmtId="170" fontId="31" fillId="4" borderId="70" xfId="0" applyNumberFormat="1" applyFont="1" applyFill="1" applyBorder="1" applyAlignment="1" applyProtection="1">
      <alignment horizontal="right" vertical="center"/>
      <protection locked="0"/>
    </xf>
    <xf numFmtId="0" fontId="26" fillId="0" borderId="32" xfId="0" applyFont="1" applyFill="1" applyBorder="1" applyAlignment="1">
      <alignment horizontal="left" vertical="center"/>
    </xf>
    <xf numFmtId="0" fontId="26" fillId="0" borderId="34" xfId="0" applyFont="1" applyFill="1" applyBorder="1" applyAlignment="1">
      <alignment horizontal="left" vertical="center"/>
    </xf>
    <xf numFmtId="0" fontId="24" fillId="0" borderId="22" xfId="0" applyFont="1" applyFill="1" applyBorder="1" applyAlignment="1">
      <alignment vertical="center" wrapText="1"/>
    </xf>
    <xf numFmtId="0" fontId="24" fillId="0" borderId="21" xfId="0" applyFont="1" applyFill="1" applyBorder="1" applyAlignment="1">
      <alignment vertical="center" wrapText="1"/>
    </xf>
    <xf numFmtId="171" fontId="14" fillId="0" borderId="37" xfId="0" applyNumberFormat="1" applyFont="1" applyFill="1" applyBorder="1" applyAlignment="1">
      <alignment horizontal="right" vertical="center"/>
    </xf>
    <xf numFmtId="164" fontId="14" fillId="3" borderId="50" xfId="0" applyNumberFormat="1" applyFont="1" applyFill="1" applyBorder="1" applyAlignment="1">
      <alignment horizontal="right" vertical="center"/>
    </xf>
    <xf numFmtId="171" fontId="14" fillId="3" borderId="50" xfId="4" applyNumberFormat="1" applyFont="1" applyFill="1" applyBorder="1" applyAlignment="1">
      <alignment horizontal="right" vertical="center"/>
    </xf>
    <xf numFmtId="171" fontId="23" fillId="3" borderId="40" xfId="4" applyNumberFormat="1" applyFont="1" applyFill="1" applyBorder="1" applyAlignment="1">
      <alignment horizontal="right" vertical="center"/>
    </xf>
    <xf numFmtId="166" fontId="7" fillId="0" borderId="0" xfId="1" applyFont="1" applyAlignment="1">
      <alignment vertical="center"/>
    </xf>
    <xf numFmtId="0" fontId="8" fillId="2" borderId="6" xfId="0" applyFont="1" applyFill="1" applyBorder="1" applyAlignment="1">
      <alignment vertical="center"/>
    </xf>
    <xf numFmtId="0" fontId="14" fillId="0" borderId="31" xfId="0" applyFont="1" applyFill="1" applyBorder="1" applyAlignment="1">
      <alignment horizontal="right" vertical="center"/>
    </xf>
    <xf numFmtId="171" fontId="14" fillId="0" borderId="47" xfId="4" applyNumberFormat="1" applyFont="1" applyFill="1" applyBorder="1" applyAlignment="1">
      <alignment horizontal="right" vertical="center"/>
    </xf>
    <xf numFmtId="0" fontId="14" fillId="0" borderId="30" xfId="0" applyFont="1" applyFill="1" applyBorder="1" applyAlignment="1">
      <alignment horizontal="left" vertical="center"/>
    </xf>
    <xf numFmtId="2" fontId="14" fillId="0" borderId="36" xfId="0" applyNumberFormat="1" applyFont="1" applyFill="1" applyBorder="1" applyAlignment="1">
      <alignment horizontal="right" vertical="center"/>
    </xf>
    <xf numFmtId="0" fontId="14" fillId="0" borderId="32" xfId="0" applyFont="1" applyFill="1" applyBorder="1" applyAlignment="1">
      <alignment horizontal="left" vertical="center"/>
    </xf>
    <xf numFmtId="0" fontId="14" fillId="0" borderId="33" xfId="0" applyFont="1" applyFill="1" applyBorder="1" applyAlignment="1">
      <alignment horizontal="right" vertical="center"/>
    </xf>
    <xf numFmtId="0" fontId="25" fillId="3" borderId="69" xfId="0" applyFont="1" applyFill="1" applyBorder="1" applyAlignment="1">
      <alignment horizontal="right" vertical="center"/>
    </xf>
    <xf numFmtId="0" fontId="25" fillId="3" borderId="33" xfId="0" applyFont="1" applyFill="1" applyBorder="1" applyAlignment="1">
      <alignment horizontal="right" vertical="center"/>
    </xf>
    <xf numFmtId="0" fontId="25" fillId="3" borderId="35" xfId="0" applyFont="1" applyFill="1" applyBorder="1" applyAlignment="1">
      <alignment horizontal="right" vertical="center"/>
    </xf>
    <xf numFmtId="167" fontId="16" fillId="0" borderId="0" xfId="0" quotePrefix="1" applyNumberFormat="1" applyFont="1" applyBorder="1" applyAlignment="1">
      <alignment horizontal="left" vertical="center" wrapText="1" indent="1"/>
    </xf>
    <xf numFmtId="169" fontId="5" fillId="0" borderId="0" xfId="1" applyNumberFormat="1" applyFont="1" applyAlignment="1">
      <alignment vertical="center"/>
    </xf>
    <xf numFmtId="169" fontId="17" fillId="3" borderId="0" xfId="1" applyNumberFormat="1" applyFont="1" applyFill="1" applyBorder="1" applyAlignment="1">
      <alignment horizontal="left" vertical="center"/>
    </xf>
    <xf numFmtId="168" fontId="17" fillId="3" borderId="0" xfId="1" applyNumberFormat="1" applyFont="1" applyFill="1" applyBorder="1" applyAlignment="1">
      <alignment horizontal="right" vertical="center"/>
    </xf>
    <xf numFmtId="0" fontId="5" fillId="0" borderId="0" xfId="0" applyFont="1" applyAlignment="1">
      <alignment vertical="center"/>
    </xf>
    <xf numFmtId="10" fontId="9" fillId="0" borderId="0" xfId="2" applyNumberFormat="1" applyFont="1" applyAlignment="1">
      <alignment vertical="center"/>
    </xf>
    <xf numFmtId="15" fontId="23" fillId="0" borderId="0" xfId="0" applyNumberFormat="1" applyFont="1" applyFill="1" applyAlignment="1">
      <alignment vertical="center"/>
    </xf>
    <xf numFmtId="0" fontId="14" fillId="0" borderId="0" xfId="0" applyFont="1" applyAlignment="1">
      <alignment vertical="center" wrapText="1"/>
    </xf>
    <xf numFmtId="169" fontId="0" fillId="0" borderId="0" xfId="1" applyNumberFormat="1" applyFont="1"/>
    <xf numFmtId="171" fontId="7" fillId="0" borderId="0" xfId="0" applyNumberFormat="1" applyFont="1" applyAlignment="1">
      <alignment vertical="center"/>
    </xf>
    <xf numFmtId="171" fontId="0" fillId="0" borderId="0" xfId="0" applyNumberFormat="1"/>
    <xf numFmtId="0" fontId="4" fillId="0" borderId="0" xfId="0" applyFont="1" applyAlignment="1">
      <alignment vertical="center"/>
    </xf>
    <xf numFmtId="168" fontId="17" fillId="0" borderId="8" xfId="1" applyNumberFormat="1" applyFont="1" applyFill="1" applyBorder="1" applyAlignment="1">
      <alignment horizontal="right" vertical="center"/>
    </xf>
    <xf numFmtId="171" fontId="17" fillId="0" borderId="8" xfId="1" applyNumberFormat="1" applyFont="1" applyFill="1" applyBorder="1" applyAlignment="1">
      <alignment horizontal="right" vertical="center"/>
    </xf>
    <xf numFmtId="169" fontId="17" fillId="0" borderId="8" xfId="1" applyNumberFormat="1" applyFont="1" applyFill="1" applyBorder="1" applyAlignment="1">
      <alignment horizontal="right" vertical="center"/>
    </xf>
    <xf numFmtId="171" fontId="17" fillId="0" borderId="27" xfId="1" applyNumberFormat="1" applyFont="1" applyFill="1" applyBorder="1" applyAlignment="1">
      <alignment horizontal="right" vertical="center"/>
    </xf>
    <xf numFmtId="171" fontId="14" fillId="0" borderId="31" xfId="1" applyNumberFormat="1" applyFont="1" applyFill="1" applyBorder="1" applyAlignment="1">
      <alignment horizontal="right" vertical="center"/>
    </xf>
    <xf numFmtId="171" fontId="14" fillId="0" borderId="33" xfId="1" applyNumberFormat="1" applyFont="1" applyFill="1" applyBorder="1" applyAlignment="1">
      <alignment horizontal="right" vertical="center"/>
    </xf>
    <xf numFmtId="171" fontId="14" fillId="0" borderId="59" xfId="1" applyNumberFormat="1" applyFont="1" applyFill="1" applyBorder="1" applyAlignment="1">
      <alignment horizontal="right" vertical="center"/>
    </xf>
    <xf numFmtId="10" fontId="14" fillId="0" borderId="31" xfId="2" applyNumberFormat="1" applyFont="1" applyFill="1" applyBorder="1" applyAlignment="1">
      <alignment horizontal="right" vertical="center"/>
    </xf>
    <xf numFmtId="171" fontId="14" fillId="0" borderId="47" xfId="1" applyNumberFormat="1" applyFont="1" applyFill="1" applyBorder="1" applyAlignment="1">
      <alignment horizontal="right" vertical="center"/>
    </xf>
    <xf numFmtId="0" fontId="7" fillId="0" borderId="0" xfId="0" applyFont="1" applyFill="1" applyAlignment="1">
      <alignment vertical="center"/>
    </xf>
    <xf numFmtId="10" fontId="14" fillId="0" borderId="33" xfId="2" applyNumberFormat="1" applyFont="1" applyFill="1" applyBorder="1" applyAlignment="1">
      <alignment horizontal="right" vertical="center"/>
    </xf>
    <xf numFmtId="171" fontId="14" fillId="0" borderId="56" xfId="1" applyNumberFormat="1" applyFont="1" applyFill="1" applyBorder="1" applyAlignment="1">
      <alignment horizontal="right" vertical="center"/>
    </xf>
    <xf numFmtId="10" fontId="14" fillId="0" borderId="59" xfId="1" applyNumberFormat="1" applyFont="1" applyFill="1" applyBorder="1" applyAlignment="1">
      <alignment horizontal="right" vertical="center"/>
    </xf>
    <xf numFmtId="171" fontId="14" fillId="0" borderId="60" xfId="1" applyNumberFormat="1" applyFont="1" applyFill="1" applyBorder="1" applyAlignment="1">
      <alignment horizontal="right" vertical="center"/>
    </xf>
    <xf numFmtId="0" fontId="3" fillId="0" borderId="0" xfId="0" applyFont="1"/>
    <xf numFmtId="0" fontId="36" fillId="5" borderId="78" xfId="0" applyFont="1" applyFill="1" applyBorder="1" applyAlignment="1">
      <alignment horizontal="left" vertical="center" wrapText="1" indent="1"/>
    </xf>
    <xf numFmtId="0" fontId="36" fillId="5" borderId="79" xfId="0" applyFont="1" applyFill="1" applyBorder="1" applyAlignment="1">
      <alignment horizontal="left" vertical="center" wrapText="1" indent="1"/>
    </xf>
    <xf numFmtId="0" fontId="36" fillId="5" borderId="80" xfId="0" applyFont="1" applyFill="1" applyBorder="1" applyAlignment="1">
      <alignment horizontal="left" vertical="center" wrapText="1" indent="1"/>
    </xf>
    <xf numFmtId="0" fontId="3" fillId="0" borderId="81" xfId="0" applyFont="1" applyBorder="1"/>
    <xf numFmtId="0" fontId="3" fillId="0" borderId="82" xfId="0" applyFont="1" applyBorder="1"/>
    <xf numFmtId="15" fontId="3" fillId="0" borderId="82" xfId="0" applyNumberFormat="1" applyFont="1" applyBorder="1"/>
    <xf numFmtId="0" fontId="3" fillId="0" borderId="83" xfId="0" applyFont="1" applyBorder="1"/>
    <xf numFmtId="0" fontId="3" fillId="0" borderId="78" xfId="0" applyFont="1" applyBorder="1"/>
    <xf numFmtId="0" fontId="3" fillId="0" borderId="79" xfId="0" applyFont="1" applyBorder="1"/>
    <xf numFmtId="15" fontId="3" fillId="0" borderId="79" xfId="0" applyNumberFormat="1" applyFont="1" applyBorder="1"/>
    <xf numFmtId="0" fontId="3" fillId="0" borderId="80" xfId="0" applyFont="1" applyBorder="1"/>
    <xf numFmtId="0" fontId="3" fillId="0" borderId="84" xfId="0" applyFont="1" applyBorder="1"/>
    <xf numFmtId="0" fontId="3" fillId="0" borderId="0" xfId="0" applyFont="1" applyBorder="1"/>
    <xf numFmtId="0" fontId="3" fillId="0" borderId="85" xfId="0" applyFont="1" applyBorder="1"/>
    <xf numFmtId="0" fontId="38" fillId="3" borderId="0" xfId="0" applyNumberFormat="1" applyFont="1" applyFill="1" applyBorder="1" applyAlignment="1">
      <alignment horizontal="left" vertical="center"/>
    </xf>
    <xf numFmtId="0" fontId="32" fillId="4" borderId="64" xfId="0" applyNumberFormat="1" applyFont="1" applyFill="1" applyBorder="1" applyAlignment="1" applyProtection="1">
      <alignment horizontal="right" vertical="center"/>
      <protection locked="0"/>
    </xf>
    <xf numFmtId="0" fontId="3" fillId="0" borderId="86" xfId="0" applyFont="1" applyBorder="1"/>
    <xf numFmtId="0" fontId="3" fillId="0" borderId="87" xfId="0" applyFont="1" applyBorder="1"/>
    <xf numFmtId="15" fontId="3" fillId="0" borderId="87" xfId="0" applyNumberFormat="1" applyFont="1" applyBorder="1"/>
    <xf numFmtId="0" fontId="2" fillId="0" borderId="88" xfId="0" applyFont="1" applyBorder="1" applyAlignment="1">
      <alignment wrapText="1"/>
    </xf>
    <xf numFmtId="0" fontId="1" fillId="0" borderId="0" xfId="0" applyFont="1" applyAlignment="1">
      <alignment vertical="center"/>
    </xf>
    <xf numFmtId="0" fontId="14" fillId="3" borderId="34" xfId="0" applyFont="1" applyFill="1" applyBorder="1" applyAlignment="1">
      <alignment horizontal="left" vertical="center"/>
    </xf>
    <xf numFmtId="0" fontId="0" fillId="0" borderId="35" xfId="0" applyBorder="1" applyAlignment="1">
      <alignment vertical="center"/>
    </xf>
    <xf numFmtId="168" fontId="14" fillId="3" borderId="89" xfId="0" applyNumberFormat="1" applyFont="1" applyFill="1" applyBorder="1" applyAlignment="1">
      <alignment horizontal="right" vertical="center"/>
    </xf>
    <xf numFmtId="0" fontId="28" fillId="0" borderId="77" xfId="0" applyFont="1" applyFill="1" applyBorder="1" applyAlignment="1">
      <alignment horizontal="center" vertical="top" wrapText="1"/>
    </xf>
    <xf numFmtId="0" fontId="28" fillId="0" borderId="77" xfId="0" applyFont="1" applyFill="1" applyBorder="1" applyAlignment="1">
      <alignment horizontal="center" vertical="center"/>
    </xf>
    <xf numFmtId="167" fontId="14" fillId="0" borderId="3" xfId="3" applyNumberFormat="1" applyFont="1" applyBorder="1" applyAlignment="1">
      <alignment vertical="center" wrapText="1"/>
    </xf>
    <xf numFmtId="167" fontId="14" fillId="0" borderId="2" xfId="3" applyNumberFormat="1" applyFont="1" applyBorder="1" applyAlignment="1">
      <alignment vertical="center" wrapText="1"/>
    </xf>
    <xf numFmtId="167" fontId="14" fillId="0" borderId="1" xfId="3" applyNumberFormat="1" applyFont="1" applyBorder="1" applyAlignment="1">
      <alignment vertical="center" wrapText="1"/>
    </xf>
    <xf numFmtId="167" fontId="16" fillId="0" borderId="7" xfId="0" quotePrefix="1" applyNumberFormat="1" applyFont="1" applyBorder="1" applyAlignment="1">
      <alignment horizontal="left" vertical="center" wrapText="1" indent="1"/>
    </xf>
    <xf numFmtId="167" fontId="16" fillId="0" borderId="0" xfId="0" quotePrefix="1" applyNumberFormat="1" applyFont="1" applyAlignment="1">
      <alignment horizontal="left" vertical="center" wrapText="1" indent="1"/>
    </xf>
    <xf numFmtId="0" fontId="26" fillId="3" borderId="32"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1" fillId="0" borderId="71" xfId="0" applyFont="1" applyFill="1" applyBorder="1" applyAlignment="1">
      <alignment vertical="center" wrapText="1"/>
    </xf>
    <xf numFmtId="0" fontId="6" fillId="0" borderId="72" xfId="0" applyFont="1" applyFill="1" applyBorder="1" applyAlignment="1">
      <alignment vertical="center" wrapText="1"/>
    </xf>
    <xf numFmtId="0" fontId="6" fillId="0" borderId="73" xfId="0" applyFont="1" applyFill="1" applyBorder="1" applyAlignment="1">
      <alignment vertical="center" wrapText="1"/>
    </xf>
    <xf numFmtId="0" fontId="1" fillId="0" borderId="74" xfId="0" applyFont="1" applyFill="1" applyBorder="1" applyAlignment="1">
      <alignment vertical="center" wrapText="1"/>
    </xf>
    <xf numFmtId="0" fontId="6" fillId="0" borderId="25" xfId="0" applyFont="1" applyFill="1" applyBorder="1" applyAlignment="1">
      <alignment vertical="center" wrapText="1"/>
    </xf>
    <xf numFmtId="0" fontId="6" fillId="0" borderId="62" xfId="0" applyFont="1" applyFill="1" applyBorder="1" applyAlignment="1">
      <alignment vertical="center" wrapText="1"/>
    </xf>
    <xf numFmtId="0" fontId="6" fillId="0" borderId="74" xfId="0" applyFont="1" applyFill="1" applyBorder="1" applyAlignment="1">
      <alignment vertical="center" wrapText="1"/>
    </xf>
    <xf numFmtId="0" fontId="4" fillId="0" borderId="74" xfId="0" applyFont="1" applyFill="1" applyBorder="1" applyAlignment="1">
      <alignment vertical="center" wrapText="1"/>
    </xf>
    <xf numFmtId="0" fontId="6" fillId="0" borderId="75" xfId="0" applyFont="1" applyFill="1" applyBorder="1" applyAlignment="1">
      <alignment vertical="center" wrapText="1"/>
    </xf>
    <xf numFmtId="0" fontId="6" fillId="0" borderId="19" xfId="0" applyFont="1" applyFill="1" applyBorder="1" applyAlignment="1">
      <alignment vertical="center" wrapText="1"/>
    </xf>
    <xf numFmtId="0" fontId="6" fillId="0" borderId="76" xfId="0" applyFont="1" applyFill="1" applyBorder="1" applyAlignment="1">
      <alignment vertical="center" wrapText="1"/>
    </xf>
    <xf numFmtId="167" fontId="16" fillId="0" borderId="7" xfId="0" quotePrefix="1" applyNumberFormat="1" applyFont="1" applyFill="1" applyBorder="1" applyAlignment="1">
      <alignment horizontal="left" vertical="center" wrapText="1" indent="1"/>
    </xf>
    <xf numFmtId="167" fontId="16" fillId="0" borderId="0" xfId="0" quotePrefix="1" applyNumberFormat="1" applyFont="1" applyFill="1" applyAlignment="1">
      <alignment horizontal="left" vertical="center" wrapText="1" indent="1"/>
    </xf>
    <xf numFmtId="167" fontId="16" fillId="0" borderId="0" xfId="0" quotePrefix="1" applyNumberFormat="1" applyFont="1" applyBorder="1" applyAlignment="1">
      <alignment horizontal="left" vertical="center" wrapText="1" indent="1"/>
    </xf>
    <xf numFmtId="167" fontId="16" fillId="0" borderId="0" xfId="0" quotePrefix="1" applyNumberFormat="1" applyFont="1" applyFill="1" applyBorder="1" applyAlignment="1">
      <alignment horizontal="left" vertical="center" wrapText="1" indent="1"/>
    </xf>
    <xf numFmtId="0" fontId="1" fillId="0" borderId="88" xfId="0" applyFont="1" applyBorder="1" applyAlignment="1">
      <alignment wrapText="1"/>
    </xf>
  </cellXfs>
  <cellStyles count="5">
    <cellStyle name="Comma" xfId="1" builtinId="3"/>
    <cellStyle name="Currency" xfId="4" builtinId="4"/>
    <cellStyle name="Hyperlink" xfId="3"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00206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156883</xdr:colOff>
      <xdr:row>0</xdr:row>
      <xdr:rowOff>56029</xdr:rowOff>
    </xdr:from>
    <xdr:to>
      <xdr:col>10</xdr:col>
      <xdr:colOff>63015</xdr:colOff>
      <xdr:row>3</xdr:row>
      <xdr:rowOff>177575</xdr:rowOff>
    </xdr:to>
    <xdr:grpSp>
      <xdr:nvGrpSpPr>
        <xdr:cNvPr id="89" name="Group 88"/>
        <xdr:cNvGrpSpPr/>
      </xdr:nvGrpSpPr>
      <xdr:grpSpPr>
        <a:xfrm>
          <a:off x="4706471" y="56029"/>
          <a:ext cx="2954132" cy="737870"/>
          <a:chOff x="1781735" y="78441"/>
          <a:chExt cx="2954132" cy="737870"/>
        </a:xfrm>
        <a:effectLst/>
      </xdr:grpSpPr>
      <xdr:grpSp>
        <xdr:nvGrpSpPr>
          <xdr:cNvPr id="2" name="Group 1"/>
          <xdr:cNvGrpSpPr>
            <a:grpSpLocks/>
          </xdr:cNvGrpSpPr>
        </xdr:nvGrpSpPr>
        <xdr:grpSpPr bwMode="auto">
          <a:xfrm>
            <a:off x="2498762" y="246531"/>
            <a:ext cx="2237105" cy="295908"/>
            <a:chOff x="1675" y="-546"/>
            <a:chExt cx="3523" cy="451"/>
          </a:xfrm>
        </xdr:grpSpPr>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xdr:cNvGrpSpPr>
              <a:grpSpLocks/>
            </xdr:cNvGrpSpPr>
          </xdr:nvGrpSpPr>
          <xdr:grpSpPr bwMode="auto">
            <a:xfrm>
              <a:off x="1858" y="-493"/>
              <a:ext cx="2" cy="99"/>
              <a:chOff x="1858" y="-493"/>
              <a:chExt cx="2" cy="99"/>
            </a:xfrm>
          </xdr:grpSpPr>
          <xdr:sp macro="" textlink="">
            <xdr:nvSpPr>
              <xdr:cNvPr id="87" name="Freeform 86"/>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xdr:cNvGrpSpPr>
              <a:grpSpLocks/>
            </xdr:cNvGrpSpPr>
          </xdr:nvGrpSpPr>
          <xdr:grpSpPr bwMode="auto">
            <a:xfrm>
              <a:off x="1853" y="-535"/>
              <a:ext cx="11" cy="2"/>
              <a:chOff x="1853" y="-535"/>
              <a:chExt cx="11" cy="2"/>
            </a:xfrm>
          </xdr:grpSpPr>
          <xdr:sp macro="" textlink="">
            <xdr:nvSpPr>
              <xdr:cNvPr id="86" name="Freeform 85"/>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xdr:cNvGrpSpPr>
              <a:grpSpLocks/>
            </xdr:cNvGrpSpPr>
          </xdr:nvGrpSpPr>
          <xdr:grpSpPr bwMode="auto">
            <a:xfrm>
              <a:off x="1892" y="-495"/>
              <a:ext cx="81" cy="101"/>
              <a:chOff x="1892" y="-495"/>
              <a:chExt cx="81" cy="101"/>
            </a:xfrm>
          </xdr:grpSpPr>
          <xdr:sp macro="" textlink="">
            <xdr:nvSpPr>
              <xdr:cNvPr id="83" name="Freeform 82"/>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2007" y="-493"/>
              <a:ext cx="2" cy="99"/>
              <a:chOff x="2007" y="-493"/>
              <a:chExt cx="2" cy="99"/>
            </a:xfrm>
          </xdr:grpSpPr>
          <xdr:sp macro="" textlink="">
            <xdr:nvSpPr>
              <xdr:cNvPr id="82" name="Freeform 81"/>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2002" y="-535"/>
              <a:ext cx="11" cy="2"/>
              <a:chOff x="2002" y="-535"/>
              <a:chExt cx="11" cy="2"/>
            </a:xfrm>
          </xdr:grpSpPr>
          <xdr:sp macro="" textlink="">
            <xdr:nvSpPr>
              <xdr:cNvPr id="81" name="Freeform 80"/>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37" y="-495"/>
              <a:ext cx="63" cy="103"/>
              <a:chOff x="2037" y="-495"/>
              <a:chExt cx="63" cy="103"/>
            </a:xfrm>
          </xdr:grpSpPr>
          <xdr:sp macro="" textlink="">
            <xdr:nvSpPr>
              <xdr:cNvPr id="78" name="Freeform 77"/>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102" y="-526"/>
              <a:ext cx="70" cy="134"/>
              <a:chOff x="2102" y="-526"/>
              <a:chExt cx="70" cy="134"/>
            </a:xfrm>
          </xdr:grpSpPr>
          <xdr:sp macro="" textlink="">
            <xdr:nvSpPr>
              <xdr:cNvPr id="74" name="Freeform 73"/>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186" y="-495"/>
              <a:ext cx="69" cy="101"/>
              <a:chOff x="2186" y="-495"/>
              <a:chExt cx="69" cy="101"/>
            </a:xfrm>
          </xdr:grpSpPr>
          <xdr:sp macro="" textlink="">
            <xdr:nvSpPr>
              <xdr:cNvPr id="71" name="Freeform 70"/>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262" y="-546"/>
              <a:ext cx="1022" cy="203"/>
              <a:chOff x="2262" y="-546"/>
              <a:chExt cx="1022" cy="203"/>
            </a:xfrm>
          </xdr:grpSpPr>
          <xdr:sp macro="" textlink="">
            <xdr:nvSpPr>
              <xdr:cNvPr id="67" name="Freeform 66"/>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xdr:cNvGrpSpPr>
              <a:grpSpLocks/>
            </xdr:cNvGrpSpPr>
          </xdr:nvGrpSpPr>
          <xdr:grpSpPr bwMode="auto">
            <a:xfrm>
              <a:off x="3563" y="-282"/>
              <a:ext cx="160" cy="168"/>
              <a:chOff x="3563" y="-282"/>
              <a:chExt cx="160" cy="168"/>
            </a:xfrm>
          </xdr:grpSpPr>
          <xdr:sp macro="" textlink="">
            <xdr:nvSpPr>
              <xdr:cNvPr id="64" name="Freeform 63"/>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3746" y="-229"/>
              <a:ext cx="125" cy="115"/>
              <a:chOff x="3746" y="-229"/>
              <a:chExt cx="125" cy="115"/>
            </a:xfrm>
          </xdr:grpSpPr>
          <xdr:sp macro="" textlink="">
            <xdr:nvSpPr>
              <xdr:cNvPr id="62" name="Freeform 61"/>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xdr:cNvGrpSpPr>
              <a:grpSpLocks/>
            </xdr:cNvGrpSpPr>
          </xdr:nvGrpSpPr>
          <xdr:grpSpPr bwMode="auto">
            <a:xfrm>
              <a:off x="3894" y="-229"/>
              <a:ext cx="200" cy="113"/>
              <a:chOff x="3894" y="-229"/>
              <a:chExt cx="200" cy="113"/>
            </a:xfrm>
          </xdr:grpSpPr>
          <xdr:sp macro="" textlink="">
            <xdr:nvSpPr>
              <xdr:cNvPr id="57" name="Freeform 56"/>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4124" y="-229"/>
              <a:ext cx="200" cy="113"/>
              <a:chOff x="4124" y="-229"/>
              <a:chExt cx="200" cy="113"/>
            </a:xfrm>
          </xdr:grpSpPr>
          <xdr:sp macro="" textlink="">
            <xdr:nvSpPr>
              <xdr:cNvPr id="52" name="Freeform 51"/>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4352" y="-282"/>
              <a:ext cx="39" cy="166"/>
              <a:chOff x="4352" y="-282"/>
              <a:chExt cx="39" cy="166"/>
            </a:xfrm>
          </xdr:grpSpPr>
          <xdr:sp macro="" textlink="">
            <xdr:nvSpPr>
              <xdr:cNvPr id="50" name="Freeform 49"/>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413" y="-229"/>
              <a:ext cx="88" cy="115"/>
              <a:chOff x="4413" y="-229"/>
              <a:chExt cx="88" cy="115"/>
            </a:xfrm>
          </xdr:grpSpPr>
          <xdr:sp macro="" textlink="">
            <xdr:nvSpPr>
              <xdr:cNvPr id="47" name="Freeform 46"/>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515" y="-229"/>
              <a:ext cx="88" cy="115"/>
              <a:chOff x="4515" y="-229"/>
              <a:chExt cx="88" cy="115"/>
            </a:xfrm>
          </xdr:grpSpPr>
          <xdr:sp macro="" textlink="">
            <xdr:nvSpPr>
              <xdr:cNvPr id="44" name="Freeform 43"/>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622" y="-282"/>
              <a:ext cx="39" cy="166"/>
              <a:chOff x="4622" y="-282"/>
              <a:chExt cx="39" cy="166"/>
            </a:xfrm>
          </xdr:grpSpPr>
          <xdr:sp macro="" textlink="">
            <xdr:nvSpPr>
              <xdr:cNvPr id="42" name="Freeform 41"/>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682" y="-229"/>
              <a:ext cx="125" cy="115"/>
              <a:chOff x="4682" y="-229"/>
              <a:chExt cx="125" cy="115"/>
            </a:xfrm>
          </xdr:grpSpPr>
          <xdr:sp macro="" textlink="">
            <xdr:nvSpPr>
              <xdr:cNvPr id="40" name="Freeform 39"/>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830" y="-229"/>
              <a:ext cx="112" cy="113"/>
              <a:chOff x="4830" y="-229"/>
              <a:chExt cx="112" cy="113"/>
            </a:xfrm>
          </xdr:grpSpPr>
          <xdr:sp macro="" textlink="">
            <xdr:nvSpPr>
              <xdr:cNvPr id="37" name="Freeform 36"/>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965" y="-229"/>
              <a:ext cx="116" cy="115"/>
              <a:chOff x="4965" y="-229"/>
              <a:chExt cx="116" cy="115"/>
            </a:xfrm>
          </xdr:grpSpPr>
          <xdr:sp macro="" textlink="">
            <xdr:nvSpPr>
              <xdr:cNvPr id="34" name="Freeform 33"/>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5104" y="-229"/>
              <a:ext cx="94" cy="113"/>
              <a:chOff x="5104" y="-229"/>
              <a:chExt cx="94" cy="113"/>
            </a:xfrm>
          </xdr:grpSpPr>
          <xdr:sp macro="" textlink="">
            <xdr:nvSpPr>
              <xdr:cNvPr id="31" name="Freeform 30"/>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1675" y="-351"/>
              <a:ext cx="3522" cy="2"/>
              <a:chOff x="1675" y="-351"/>
              <a:chExt cx="3522" cy="2"/>
            </a:xfrm>
          </xdr:grpSpPr>
          <xdr:sp macro="" textlink="">
            <xdr:nvSpPr>
              <xdr:cNvPr id="30" name="Freeform 29"/>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81735" y="78441"/>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bm/Users/karankapoor12/Desktop/Work/Advisory/MOF/Tax%20Calc/Payroll%20tax%20calculator%20KPMG%20BDA%2007%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A.Input Sheet"/>
      <sheetName val="B.Summary Output Sheet"/>
      <sheetName val="C.Calculation Tab"/>
      <sheetName val="D.Qtr PR1"/>
      <sheetName val="_TM_E.Individual_Calculator"/>
      <sheetName val="E.Individual_Calculator"/>
      <sheetName val="E.Calculator (2)"/>
      <sheetName val="F.Calculator_unformatted"/>
      <sheetName val="_TM_Open issues"/>
      <sheetName val="Open issues"/>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83"/>
  <sheetViews>
    <sheetView showGridLines="0" zoomScale="85" zoomScaleNormal="85" zoomScaleSheetLayoutView="85" zoomScalePageLayoutView="25" workbookViewId="0">
      <selection activeCell="F24" sqref="F24:P24"/>
    </sheetView>
  </sheetViews>
  <sheetFormatPr defaultColWidth="0" defaultRowHeight="14.25" zeroHeight="1" x14ac:dyDescent="0.25"/>
  <cols>
    <col min="1" max="1" width="4.140625" style="1" customWidth="1"/>
    <col min="2" max="4" width="3.7109375" style="1" customWidth="1"/>
    <col min="5" max="5" width="42" style="1" customWidth="1"/>
    <col min="6" max="8" width="11" style="1" customWidth="1"/>
    <col min="9" max="9" width="13" style="1" customWidth="1"/>
    <col min="10" max="10" width="11" style="1" customWidth="1"/>
    <col min="11" max="11" width="14.140625" style="1" customWidth="1"/>
    <col min="12" max="14" width="3.7109375" style="1" customWidth="1"/>
    <col min="15" max="15" width="14.85546875" style="1" customWidth="1"/>
    <col min="16" max="16" width="11" style="1" customWidth="1"/>
    <col min="17" max="17" width="7.140625" style="1" customWidth="1"/>
    <col min="18" max="18" width="6.28515625" style="1" customWidth="1"/>
    <col min="19" max="19" width="2.140625" style="1" customWidth="1"/>
    <col min="20" max="20" width="9.5703125" style="1" customWidth="1"/>
    <col min="21" max="21" width="15" style="1" hidden="1" customWidth="1"/>
    <col min="22" max="73" width="12.5703125" style="1" hidden="1" customWidth="1"/>
    <col min="74" max="75" width="15" style="1" hidden="1" customWidth="1"/>
    <col min="76" max="16384" width="9.140625" style="1" hidden="1"/>
  </cols>
  <sheetData>
    <row r="1" spans="2:18" x14ac:dyDescent="0.25"/>
    <row r="2" spans="2:18" x14ac:dyDescent="0.25"/>
    <row r="3" spans="2:18" ht="20.25" customHeight="1" x14ac:dyDescent="0.25"/>
    <row r="4" spans="2:18" x14ac:dyDescent="0.25"/>
    <row r="5" spans="2:18" s="45" customFormat="1" ht="26.25" x14ac:dyDescent="0.25">
      <c r="B5" s="169" t="s">
        <v>49</v>
      </c>
      <c r="C5" s="169"/>
      <c r="D5" s="169"/>
      <c r="E5" s="169"/>
      <c r="F5" s="169"/>
      <c r="G5" s="169"/>
      <c r="H5" s="169"/>
      <c r="I5" s="169"/>
      <c r="J5" s="169"/>
      <c r="K5" s="169"/>
      <c r="L5" s="169"/>
      <c r="M5" s="169"/>
      <c r="N5" s="169"/>
      <c r="O5" s="169"/>
      <c r="P5" s="169"/>
      <c r="Q5" s="169"/>
    </row>
    <row r="6" spans="2:18" s="46" customFormat="1" x14ac:dyDescent="0.25">
      <c r="B6" s="168" t="s">
        <v>52</v>
      </c>
      <c r="C6" s="168"/>
      <c r="D6" s="168"/>
      <c r="E6" s="168"/>
      <c r="F6" s="168"/>
      <c r="G6" s="168"/>
      <c r="H6" s="168"/>
      <c r="I6" s="168"/>
      <c r="J6" s="168"/>
      <c r="K6" s="168"/>
      <c r="L6" s="168"/>
      <c r="M6" s="168"/>
      <c r="N6" s="168"/>
      <c r="O6" s="168"/>
      <c r="P6" s="168"/>
      <c r="Q6" s="168"/>
      <c r="R6" s="45"/>
    </row>
    <row r="7" spans="2:18" s="45" customFormat="1" ht="12.75" x14ac:dyDescent="0.25">
      <c r="B7" s="168"/>
      <c r="C7" s="168"/>
      <c r="D7" s="168"/>
      <c r="E7" s="168"/>
      <c r="F7" s="168"/>
      <c r="G7" s="168"/>
      <c r="H7" s="168"/>
      <c r="I7" s="168"/>
      <c r="J7" s="168"/>
      <c r="K7" s="168"/>
      <c r="L7" s="168"/>
      <c r="M7" s="168"/>
      <c r="N7" s="168"/>
      <c r="O7" s="168"/>
      <c r="P7" s="168"/>
      <c r="Q7" s="168"/>
    </row>
    <row r="8" spans="2:18" s="2" customFormat="1" ht="12.75" x14ac:dyDescent="0.25">
      <c r="B8" s="168"/>
      <c r="C8" s="168"/>
      <c r="D8" s="168"/>
      <c r="E8" s="168"/>
      <c r="F8" s="168"/>
      <c r="G8" s="168"/>
      <c r="H8" s="168"/>
      <c r="I8" s="168"/>
      <c r="J8" s="168"/>
      <c r="K8" s="168"/>
      <c r="L8" s="168"/>
      <c r="M8" s="168"/>
      <c r="N8" s="168"/>
      <c r="O8" s="168"/>
      <c r="P8" s="168"/>
      <c r="Q8" s="168"/>
    </row>
    <row r="9" spans="2:18" s="2" customFormat="1" ht="12.75" x14ac:dyDescent="0.25">
      <c r="B9" s="168"/>
      <c r="C9" s="168"/>
      <c r="D9" s="168"/>
      <c r="E9" s="168"/>
      <c r="F9" s="168"/>
      <c r="G9" s="168"/>
      <c r="H9" s="168"/>
      <c r="I9" s="168"/>
      <c r="J9" s="168"/>
      <c r="K9" s="168"/>
      <c r="L9" s="168"/>
      <c r="M9" s="168"/>
      <c r="N9" s="168"/>
      <c r="O9" s="168"/>
      <c r="P9" s="168"/>
      <c r="Q9" s="168"/>
    </row>
    <row r="10" spans="2:18" s="2" customFormat="1" ht="12.75" x14ac:dyDescent="0.25">
      <c r="B10" s="168"/>
      <c r="C10" s="168"/>
      <c r="D10" s="168"/>
      <c r="E10" s="168"/>
      <c r="F10" s="168"/>
      <c r="G10" s="168"/>
      <c r="H10" s="168"/>
      <c r="I10" s="168"/>
      <c r="J10" s="168"/>
      <c r="K10" s="168"/>
      <c r="L10" s="168"/>
      <c r="M10" s="168"/>
      <c r="N10" s="168"/>
      <c r="O10" s="168"/>
      <c r="P10" s="168"/>
      <c r="Q10" s="168"/>
    </row>
    <row r="11" spans="2:18" s="2" customFormat="1" x14ac:dyDescent="0.25">
      <c r="L11" s="1"/>
      <c r="O11" s="1"/>
    </row>
    <row r="12" spans="2:18" s="2" customFormat="1" ht="15.75" x14ac:dyDescent="0.25">
      <c r="B12" s="23" t="s">
        <v>48</v>
      </c>
      <c r="C12" s="21"/>
      <c r="D12" s="23"/>
      <c r="E12" s="23"/>
      <c r="F12" s="21"/>
      <c r="G12" s="21"/>
      <c r="H12" s="21"/>
      <c r="I12" s="21"/>
      <c r="J12" s="21"/>
      <c r="K12" s="21"/>
      <c r="L12" s="22"/>
      <c r="M12" s="21"/>
      <c r="N12" s="21"/>
      <c r="O12" s="21"/>
      <c r="P12" s="21"/>
      <c r="Q12" s="21"/>
    </row>
    <row r="13" spans="2:18" s="2" customFormat="1" x14ac:dyDescent="0.25">
      <c r="L13" s="1"/>
    </row>
    <row r="14" spans="2:18" s="2" customFormat="1" x14ac:dyDescent="0.25">
      <c r="E14" s="44" t="s">
        <v>47</v>
      </c>
      <c r="F14" s="43"/>
      <c r="G14" s="43"/>
      <c r="H14" s="43"/>
      <c r="I14" s="43"/>
      <c r="J14" s="43"/>
      <c r="K14" s="80"/>
      <c r="L14" s="1"/>
    </row>
    <row r="15" spans="2:18" s="2" customFormat="1" x14ac:dyDescent="0.25">
      <c r="E15" s="42" t="s">
        <v>46</v>
      </c>
      <c r="F15" s="41"/>
      <c r="G15" s="41"/>
      <c r="H15" s="41"/>
      <c r="I15" s="41"/>
      <c r="J15" s="41"/>
      <c r="K15" s="81" t="s">
        <v>45</v>
      </c>
      <c r="L15" s="1"/>
    </row>
    <row r="16" spans="2:18" s="2" customFormat="1" ht="20.25" x14ac:dyDescent="0.25">
      <c r="D16" s="7" t="s">
        <v>44</v>
      </c>
      <c r="E16" s="95" t="s">
        <v>58</v>
      </c>
      <c r="F16" s="96"/>
      <c r="G16" s="96"/>
      <c r="H16" s="96"/>
      <c r="I16" s="96"/>
      <c r="J16" s="114" t="s">
        <v>38</v>
      </c>
      <c r="K16" s="159" t="s">
        <v>99</v>
      </c>
      <c r="L16" s="158" t="s">
        <v>77</v>
      </c>
    </row>
    <row r="17" spans="1:75" s="2" customFormat="1" ht="25.5" customHeight="1" x14ac:dyDescent="0.25">
      <c r="D17" s="7" t="s">
        <v>43</v>
      </c>
      <c r="E17" s="175" t="s">
        <v>96</v>
      </c>
      <c r="F17" s="176"/>
      <c r="G17" s="176"/>
      <c r="H17" s="176"/>
      <c r="I17" s="176"/>
      <c r="J17" s="114" t="s">
        <v>38</v>
      </c>
      <c r="K17" s="97">
        <v>43526</v>
      </c>
      <c r="L17" s="1"/>
      <c r="O17" s="128"/>
    </row>
    <row r="18" spans="1:75" s="2" customFormat="1" ht="20.25" x14ac:dyDescent="0.25">
      <c r="D18" s="7" t="s">
        <v>42</v>
      </c>
      <c r="E18" s="68" t="s">
        <v>57</v>
      </c>
      <c r="F18" s="69"/>
      <c r="G18" s="69"/>
      <c r="H18" s="69"/>
      <c r="I18" s="69"/>
      <c r="J18" s="115" t="s">
        <v>38</v>
      </c>
      <c r="K18" s="84">
        <v>43891</v>
      </c>
      <c r="L18" s="1"/>
      <c r="P18" s="106"/>
      <c r="S18" s="40"/>
      <c r="T18" s="123"/>
    </row>
    <row r="19" spans="1:75" s="2" customFormat="1" ht="20.25" x14ac:dyDescent="0.25">
      <c r="D19" s="7" t="s">
        <v>41</v>
      </c>
      <c r="E19" s="98" t="s">
        <v>55</v>
      </c>
      <c r="F19" s="69"/>
      <c r="G19" s="69"/>
      <c r="H19" s="69"/>
      <c r="I19" s="69"/>
      <c r="J19" s="115" t="s">
        <v>38</v>
      </c>
      <c r="K19" s="85">
        <v>0</v>
      </c>
      <c r="L19" s="1"/>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row>
    <row r="20" spans="1:75" s="2" customFormat="1" ht="21" thickBot="1" x14ac:dyDescent="0.3">
      <c r="D20" s="7" t="s">
        <v>40</v>
      </c>
      <c r="E20" s="99" t="s">
        <v>56</v>
      </c>
      <c r="F20" s="70"/>
      <c r="G20" s="70"/>
      <c r="H20" s="70"/>
      <c r="I20" s="70"/>
      <c r="J20" s="116" t="s">
        <v>38</v>
      </c>
      <c r="K20" s="86">
        <v>0</v>
      </c>
      <c r="L20" s="1"/>
      <c r="T20" s="124"/>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row>
    <row r="21" spans="1:75" s="2" customFormat="1" ht="15" customHeight="1" x14ac:dyDescent="0.25">
      <c r="A21" s="35"/>
      <c r="B21" s="35"/>
      <c r="D21" s="7"/>
      <c r="E21" s="79" t="s">
        <v>50</v>
      </c>
      <c r="J21" s="39"/>
      <c r="K21" s="39"/>
      <c r="L21" s="3"/>
      <c r="M21" s="35"/>
      <c r="N21" s="35"/>
      <c r="O21" s="35"/>
      <c r="R21" s="35"/>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row>
    <row r="22" spans="1:75" s="2" customFormat="1" ht="15" x14ac:dyDescent="0.25">
      <c r="A22" s="35"/>
      <c r="B22" s="35"/>
      <c r="D22" s="35"/>
      <c r="J22" s="39"/>
      <c r="K22" s="39"/>
      <c r="L22" s="3"/>
      <c r="M22" s="35"/>
      <c r="N22" s="35"/>
      <c r="O22" s="35"/>
      <c r="P22" s="35"/>
      <c r="Q22" s="35"/>
      <c r="R22" s="35"/>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row>
    <row r="23" spans="1:75" s="2" customFormat="1" ht="15" x14ac:dyDescent="0.25">
      <c r="A23" s="35"/>
      <c r="B23" s="35"/>
      <c r="D23" s="35"/>
      <c r="E23" s="82" t="s">
        <v>37</v>
      </c>
      <c r="F23" s="83"/>
      <c r="G23" s="83"/>
      <c r="H23" s="83"/>
      <c r="I23" s="83"/>
      <c r="J23" s="83"/>
      <c r="K23" s="83"/>
      <c r="L23" s="83"/>
      <c r="M23" s="83"/>
      <c r="N23" s="83"/>
      <c r="O23" s="83"/>
      <c r="P23" s="83"/>
      <c r="Q23" s="35"/>
      <c r="R23" s="35"/>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row>
    <row r="24" spans="1:75" s="2" customFormat="1" ht="83.25" customHeight="1" x14ac:dyDescent="0.25">
      <c r="A24" s="35"/>
      <c r="B24" s="35"/>
      <c r="C24" s="35"/>
      <c r="D24" s="35"/>
      <c r="E24" s="38" t="s">
        <v>54</v>
      </c>
      <c r="F24" s="177" t="s">
        <v>100</v>
      </c>
      <c r="G24" s="178"/>
      <c r="H24" s="178"/>
      <c r="I24" s="178"/>
      <c r="J24" s="178"/>
      <c r="K24" s="178"/>
      <c r="L24" s="178"/>
      <c r="M24" s="178"/>
      <c r="N24" s="178"/>
      <c r="O24" s="178"/>
      <c r="P24" s="179"/>
      <c r="Q24" s="35"/>
      <c r="R24" s="35"/>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s="2" customFormat="1" ht="107.25" customHeight="1" x14ac:dyDescent="0.25">
      <c r="E25" s="38" t="s">
        <v>36</v>
      </c>
      <c r="F25" s="180" t="s">
        <v>98</v>
      </c>
      <c r="G25" s="181"/>
      <c r="H25" s="181"/>
      <c r="I25" s="181"/>
      <c r="J25" s="181"/>
      <c r="K25" s="181"/>
      <c r="L25" s="181"/>
      <c r="M25" s="181"/>
      <c r="N25" s="181"/>
      <c r="O25" s="181"/>
      <c r="P25" s="182"/>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75" s="37" customFormat="1" ht="59.25" customHeight="1" x14ac:dyDescent="0.25">
      <c r="E26" s="36" t="s">
        <v>51</v>
      </c>
      <c r="F26" s="183" t="s">
        <v>53</v>
      </c>
      <c r="G26" s="181"/>
      <c r="H26" s="181"/>
      <c r="I26" s="181"/>
      <c r="J26" s="181"/>
      <c r="K26" s="181"/>
      <c r="L26" s="181"/>
      <c r="M26" s="181"/>
      <c r="N26" s="181"/>
      <c r="O26" s="181"/>
      <c r="P26" s="182"/>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row>
    <row r="27" spans="1:75" s="2" customFormat="1" ht="25.5" x14ac:dyDescent="0.25">
      <c r="E27" s="100" t="s">
        <v>59</v>
      </c>
      <c r="F27" s="184" t="s">
        <v>68</v>
      </c>
      <c r="G27" s="181"/>
      <c r="H27" s="181"/>
      <c r="I27" s="181"/>
      <c r="J27" s="181"/>
      <c r="K27" s="181"/>
      <c r="L27" s="181"/>
      <c r="M27" s="181"/>
      <c r="N27" s="181"/>
      <c r="O27" s="181"/>
      <c r="P27" s="182"/>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row>
    <row r="28" spans="1:75" s="2" customFormat="1" ht="26.25" thickBot="1" x14ac:dyDescent="0.3">
      <c r="E28" s="101" t="s">
        <v>60</v>
      </c>
      <c r="F28" s="185" t="s">
        <v>61</v>
      </c>
      <c r="G28" s="186"/>
      <c r="H28" s="186"/>
      <c r="I28" s="186"/>
      <c r="J28" s="186"/>
      <c r="K28" s="186"/>
      <c r="L28" s="186"/>
      <c r="M28" s="186"/>
      <c r="N28" s="186"/>
      <c r="O28" s="186"/>
      <c r="P28" s="187"/>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s="2" customFormat="1" ht="6" customHeight="1" x14ac:dyDescent="0.25">
      <c r="L29" s="1"/>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s="2" customFormat="1" ht="6" customHeight="1" x14ac:dyDescent="0.25">
      <c r="L30" s="1"/>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s="2" customFormat="1" ht="6" customHeight="1" x14ac:dyDescent="0.25">
      <c r="L31" s="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s="2" customFormat="1" ht="15.75" x14ac:dyDescent="0.25">
      <c r="B32" s="23" t="s">
        <v>35</v>
      </c>
      <c r="C32" s="21"/>
      <c r="D32" s="21"/>
      <c r="E32" s="23"/>
      <c r="F32" s="21"/>
      <c r="G32" s="21"/>
      <c r="H32" s="21"/>
      <c r="I32" s="21"/>
      <c r="J32" s="21"/>
      <c r="K32" s="21"/>
      <c r="L32" s="22"/>
      <c r="M32" s="21"/>
      <c r="N32" s="21"/>
      <c r="O32" s="21"/>
      <c r="P32" s="21"/>
      <c r="Q32" s="21"/>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2:75" s="2" customFormat="1" ht="15" x14ac:dyDescent="0.25">
      <c r="L33" s="1"/>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2:75" s="2" customFormat="1" ht="15" x14ac:dyDescent="0.25">
      <c r="E34" s="17" t="s">
        <v>34</v>
      </c>
      <c r="F34" s="16"/>
      <c r="G34" s="16"/>
      <c r="H34" s="16"/>
      <c r="I34" s="16"/>
      <c r="J34" s="16"/>
      <c r="K34" s="15"/>
      <c r="L34" s="1"/>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row>
    <row r="35" spans="2:75" s="2" customFormat="1" ht="15" x14ac:dyDescent="0.25">
      <c r="E35" s="42"/>
      <c r="F35" s="41"/>
      <c r="G35" s="41"/>
      <c r="H35" s="41"/>
      <c r="I35" s="41"/>
      <c r="J35" s="41"/>
      <c r="K35" s="65" t="s">
        <v>16</v>
      </c>
      <c r="L35" s="1"/>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2:75" s="2" customFormat="1" ht="15" x14ac:dyDescent="0.25">
      <c r="D36" s="34" t="s">
        <v>39</v>
      </c>
      <c r="E36" s="66" t="s">
        <v>62</v>
      </c>
      <c r="F36" s="67"/>
      <c r="G36" s="67"/>
      <c r="H36" s="67"/>
      <c r="I36" s="67"/>
      <c r="J36" s="67"/>
      <c r="K36" s="87">
        <f>SUM(K19:K20)</f>
        <v>0</v>
      </c>
      <c r="L36" s="191" t="s">
        <v>79</v>
      </c>
      <c r="M36" s="189"/>
      <c r="N36" s="189"/>
      <c r="O36" s="189"/>
      <c r="P36" s="189"/>
      <c r="Q36" s="189"/>
      <c r="R36" s="189"/>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2:75" s="2" customFormat="1" ht="15" x14ac:dyDescent="0.25">
      <c r="D37" s="7" t="s">
        <v>33</v>
      </c>
      <c r="E37" s="63" t="s">
        <v>66</v>
      </c>
      <c r="F37" s="64"/>
      <c r="G37" s="64"/>
      <c r="H37" s="64"/>
      <c r="I37" s="64"/>
      <c r="J37" s="64"/>
      <c r="K37" s="103">
        <f>-K46</f>
        <v>0</v>
      </c>
      <c r="L37" s="191" t="s">
        <v>85</v>
      </c>
      <c r="M37" s="189"/>
      <c r="N37" s="189"/>
      <c r="O37" s="189"/>
      <c r="P37" s="189"/>
      <c r="Q37" s="189"/>
      <c r="R37" s="189"/>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2:75" s="2" customFormat="1" ht="15.75" thickBot="1" x14ac:dyDescent="0.3">
      <c r="D38" s="7" t="s">
        <v>32</v>
      </c>
      <c r="E38" s="33" t="s">
        <v>67</v>
      </c>
      <c r="F38" s="32"/>
      <c r="G38" s="32"/>
      <c r="H38" s="32"/>
      <c r="I38" s="32"/>
      <c r="J38" s="32"/>
      <c r="K38" s="88">
        <f>SUM(K36:K37)</f>
        <v>0</v>
      </c>
      <c r="L38" s="188" t="s">
        <v>80</v>
      </c>
      <c r="M38" s="189"/>
      <c r="N38" s="189"/>
      <c r="O38" s="189"/>
      <c r="P38" s="189"/>
      <c r="Q38" s="189"/>
      <c r="R38" s="189"/>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2:75" s="2" customFormat="1" ht="15" x14ac:dyDescent="0.25">
      <c r="L39" s="1"/>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2:75" s="2" customFormat="1" ht="15.75" x14ac:dyDescent="0.25">
      <c r="B40" s="23" t="s">
        <v>30</v>
      </c>
      <c r="C40" s="21"/>
      <c r="D40" s="21"/>
      <c r="E40" s="23"/>
      <c r="F40" s="21"/>
      <c r="G40" s="21"/>
      <c r="H40" s="21"/>
      <c r="I40" s="21"/>
      <c r="J40" s="21"/>
      <c r="K40" s="21"/>
      <c r="L40" s="22"/>
      <c r="M40" s="21"/>
      <c r="N40" s="21"/>
      <c r="O40" s="21"/>
      <c r="P40" s="21"/>
      <c r="Q40" s="21"/>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2:75" s="2" customFormat="1" ht="15" x14ac:dyDescent="0.25">
      <c r="L41" s="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2:75" s="2" customFormat="1" ht="15" x14ac:dyDescent="0.25">
      <c r="E42" s="17" t="s">
        <v>88</v>
      </c>
      <c r="F42" s="16"/>
      <c r="G42" s="16"/>
      <c r="H42" s="16"/>
      <c r="I42" s="16"/>
      <c r="J42" s="16"/>
      <c r="K42" s="15"/>
      <c r="L42" s="1"/>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2:75" s="2" customFormat="1" ht="15" x14ac:dyDescent="0.25">
      <c r="E43" s="54"/>
      <c r="F43" s="31"/>
      <c r="G43" s="31"/>
      <c r="H43" s="31"/>
      <c r="I43" s="31"/>
      <c r="J43" s="31"/>
      <c r="K43" s="55" t="s">
        <v>16</v>
      </c>
      <c r="L43" s="1"/>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2:75" s="2" customFormat="1" ht="15" x14ac:dyDescent="0.25">
      <c r="D44" s="7" t="s">
        <v>31</v>
      </c>
      <c r="E44" s="50" t="s">
        <v>64</v>
      </c>
      <c r="F44" s="51"/>
      <c r="G44" s="51"/>
      <c r="H44" s="51"/>
      <c r="I44" s="51"/>
      <c r="J44" s="108"/>
      <c r="K44" s="109">
        <f>IF(K54="Yes", "See Total",IF(K16="Monthly",K69/12*K51,IF(K16="Weekly - 52",K69/52*K51,IF(K16="Weekly - 53",K69/53*K51,IF(K16="Bi-Weekly - 26",K69/26*K51,IF(K16="Bi-Weekly - 27",K69/27*K51,K69/24*K51))))))</f>
        <v>0</v>
      </c>
      <c r="L44" s="191" t="str">
        <f>"=If [P] is Yes, then see [K], otherwise [Q]/"&amp;IF(K16="Monthly",12,IF(K16="Weekly - 52",52,IF(K16="Weekly - 53",53,IF(K16="Bi-Weekly - 26",26,IF(K16="Bi-Weekly - 27",27,24)))))&amp;"*[M]"</f>
        <v>=If [P] is Yes, then see [K], otherwise [Q]/52*[M]</v>
      </c>
      <c r="M44" s="189"/>
      <c r="N44" s="189"/>
      <c r="O44" s="189"/>
      <c r="P44" s="189"/>
      <c r="Q44" s="189"/>
      <c r="R44" s="189"/>
      <c r="U44" s="127"/>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2:75" s="2" customFormat="1" ht="15" x14ac:dyDescent="0.25">
      <c r="D45" s="7" t="s">
        <v>29</v>
      </c>
      <c r="E45" s="63" t="s">
        <v>65</v>
      </c>
      <c r="F45" s="64"/>
      <c r="G45" s="64"/>
      <c r="H45" s="64"/>
      <c r="I45" s="64"/>
      <c r="J45" s="64"/>
      <c r="K45" s="104">
        <f>IF(K54="Yes","See Total",K81-K69)</f>
        <v>0</v>
      </c>
      <c r="L45" s="191" t="s">
        <v>95</v>
      </c>
      <c r="M45" s="189"/>
      <c r="N45" s="189"/>
      <c r="O45" s="189"/>
      <c r="P45" s="189"/>
      <c r="Q45" s="189"/>
      <c r="R45" s="189"/>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2:75" s="2" customFormat="1" ht="31.5" customHeight="1" thickBot="1" x14ac:dyDescent="0.3">
      <c r="D46" s="7" t="s">
        <v>28</v>
      </c>
      <c r="E46" s="56" t="s">
        <v>63</v>
      </c>
      <c r="F46" s="57"/>
      <c r="G46" s="57"/>
      <c r="H46" s="57"/>
      <c r="I46" s="57"/>
      <c r="J46" s="57"/>
      <c r="K46" s="105">
        <f>IF(K54="Yes",MIN((K19+K20)*(74000/900000),74000),SUM(K44:K45))</f>
        <v>0</v>
      </c>
      <c r="L46" s="190" t="s">
        <v>93</v>
      </c>
      <c r="M46" s="174"/>
      <c r="N46" s="174"/>
      <c r="O46" s="174"/>
      <c r="P46" s="174"/>
      <c r="Q46" s="174"/>
      <c r="R46" s="174"/>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row>
    <row r="47" spans="2:75" s="2" customFormat="1" ht="15.75" thickTop="1" x14ac:dyDescent="0.25">
      <c r="E47" s="58"/>
      <c r="F47" s="59"/>
      <c r="G47" s="59"/>
      <c r="H47" s="59"/>
      <c r="I47" s="59"/>
      <c r="J47" s="59"/>
      <c r="K47" s="60"/>
      <c r="L47" s="1"/>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row>
    <row r="48" spans="2:75" s="2" customFormat="1" ht="15.75" thickBot="1" x14ac:dyDescent="0.3">
      <c r="D48" s="7" t="s">
        <v>27</v>
      </c>
      <c r="E48" s="49" t="s">
        <v>94</v>
      </c>
      <c r="F48" s="61"/>
      <c r="G48" s="61"/>
      <c r="H48" s="61"/>
      <c r="I48" s="61"/>
      <c r="J48" s="61"/>
      <c r="K48" s="62">
        <f>+IFERROR(K46/(K19+K20),0)</f>
        <v>0</v>
      </c>
      <c r="L48" s="190" t="s">
        <v>81</v>
      </c>
      <c r="M48" s="174"/>
      <c r="N48" s="174"/>
      <c r="O48" s="174"/>
      <c r="P48" s="174"/>
      <c r="Q48" s="174"/>
      <c r="R48" s="174"/>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row>
    <row r="49" spans="2:75" s="29" customFormat="1" ht="15" x14ac:dyDescent="0.25">
      <c r="L49" s="30"/>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row>
    <row r="50" spans="2:75" s="2" customFormat="1" ht="15" x14ac:dyDescent="0.25">
      <c r="E50" s="28" t="s">
        <v>25</v>
      </c>
      <c r="F50" s="27"/>
      <c r="G50" s="27"/>
      <c r="H50" s="27"/>
      <c r="I50" s="26"/>
      <c r="J50" s="26"/>
      <c r="K50" s="25"/>
      <c r="L50" s="24"/>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row>
    <row r="51" spans="2:75" s="2" customFormat="1" ht="15" x14ac:dyDescent="0.25">
      <c r="D51" s="7" t="s">
        <v>26</v>
      </c>
      <c r="E51" s="110" t="str">
        <f>"# of periods employed (in "&amp;IF(K16="Monthly","months",IF(OR(K16="Weekly",K16="Weekly - 52",K16="Weekly - 53"),"weeks",IF(OR(K16="Bi-Weekly",K16="Bi-Weekly - 26",K16="Bi-Weekly - 27"),"2 weekly periods","semi-months")))&amp;")"</f>
        <v># of periods employed (in weeks)</v>
      </c>
      <c r="F51" s="108"/>
      <c r="G51" s="108"/>
      <c r="H51" s="108"/>
      <c r="I51" s="108"/>
      <c r="J51" s="108"/>
      <c r="K51" s="111">
        <f>MAX(0,IF(K16="Monthly",(DAYS360(K17,K18+1,FALSE)/30),IF(OR(K16="Weekly - 52",K16="Weekly - 53"),(K18+1-K17)/7,IF(OR(K16="Bi-Weekly - 26",K16="Bi-Weekly - 27"),(K18+1-K17)/14,(DAYS360(K17,K18+1,FALSE)/30)*2))))</f>
        <v>52.285714285714285</v>
      </c>
      <c r="L51" s="191" t="str">
        <f>"[C] - [B] in "&amp;IF(K16="Monthly","months",IF(OR(K16="Weekly - 52",K16="Weekly - 53"),"weeks",IF(OR(K16="Bi-Weekly - 26",K16="Bi-Weekly - 27"),"2 weekly periods","semi-months")))</f>
        <v>[C] - [B] in weeks</v>
      </c>
      <c r="M51" s="189"/>
      <c r="N51" s="189"/>
      <c r="O51" s="189"/>
      <c r="P51" s="189"/>
      <c r="Q51" s="189"/>
      <c r="R51" s="189"/>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row>
    <row r="52" spans="2:75" s="2" customFormat="1" ht="15" x14ac:dyDescent="0.25">
      <c r="D52" s="7" t="s">
        <v>24</v>
      </c>
      <c r="E52" s="112" t="s">
        <v>20</v>
      </c>
      <c r="F52" s="113"/>
      <c r="G52" s="113"/>
      <c r="H52" s="113"/>
      <c r="I52" s="113"/>
      <c r="J52" s="113"/>
      <c r="K52" s="102">
        <f>IFERROR(K19/K51*IF(K16="Monthly",12,IF(K16="Weekly - 52",52,IF(K16="Weekly - 53",53,IF(K16="Bi-Weekly - 26",26,IF(K16="Bi-Weekly - 27",27,24))))),0)</f>
        <v>0</v>
      </c>
      <c r="L52" s="191" t="str">
        <f>"[D]/[M]*"&amp;IF(K16="Monthly",12,IF(K16="Weekly - 52",52,IF(K16="Weekly - 53",53,IF(K16="Bi-Weekly - 26",26,IF(K16="Bi-Weekly - 27",27,24)))))</f>
        <v>[D]/[M]*52</v>
      </c>
      <c r="M52" s="189"/>
      <c r="N52" s="189"/>
      <c r="O52" s="189"/>
      <c r="P52" s="189"/>
      <c r="Q52" s="189"/>
      <c r="R52" s="189"/>
      <c r="U52" s="127"/>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row>
    <row r="53" spans="2:75" s="2" customFormat="1" ht="15" x14ac:dyDescent="0.25">
      <c r="D53" s="7" t="s">
        <v>23</v>
      </c>
      <c r="E53" s="52" t="s">
        <v>19</v>
      </c>
      <c r="F53" s="53"/>
      <c r="G53" s="53"/>
      <c r="H53" s="53"/>
      <c r="I53" s="53"/>
      <c r="J53" s="53"/>
      <c r="K53" s="89">
        <f>+K20+K52</f>
        <v>0</v>
      </c>
      <c r="L53" s="190" t="s">
        <v>84</v>
      </c>
      <c r="M53" s="174"/>
      <c r="N53" s="174"/>
      <c r="O53" s="174"/>
      <c r="P53" s="174"/>
      <c r="Q53" s="174"/>
      <c r="R53" s="174"/>
      <c r="U53" s="127"/>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row>
    <row r="54" spans="2:75" s="164" customFormat="1" ht="15" customHeight="1" thickBot="1" x14ac:dyDescent="0.3">
      <c r="D54" s="7" t="s">
        <v>22</v>
      </c>
      <c r="E54" s="165" t="s">
        <v>91</v>
      </c>
      <c r="F54" s="166"/>
      <c r="G54" s="166"/>
      <c r="H54" s="166"/>
      <c r="I54" s="166"/>
      <c r="J54" s="166"/>
      <c r="K54" s="167" t="str">
        <f>IF(K53&gt;900000,"Yes","No")</f>
        <v>No</v>
      </c>
      <c r="L54" s="190"/>
      <c r="M54" s="174"/>
      <c r="N54" s="174"/>
      <c r="O54" s="174"/>
      <c r="P54" s="174"/>
      <c r="Q54" s="174"/>
      <c r="R54" s="174"/>
    </row>
    <row r="55" spans="2:75" s="2" customFormat="1" ht="6.75" customHeight="1" x14ac:dyDescent="0.25">
      <c r="K55" s="118"/>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row>
    <row r="56" spans="2:75" s="2" customFormat="1" ht="6.75" customHeight="1" x14ac:dyDescent="0.25">
      <c r="L56" s="1"/>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row>
    <row r="57" spans="2:75" s="2" customFormat="1" ht="6.75" customHeight="1" x14ac:dyDescent="0.25">
      <c r="L57" s="1"/>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row>
    <row r="58" spans="2:75" s="2" customFormat="1" ht="6.75" customHeight="1" x14ac:dyDescent="0.25">
      <c r="L58" s="1"/>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row>
    <row r="59" spans="2:75" s="2" customFormat="1" ht="15.75" x14ac:dyDescent="0.25">
      <c r="B59" s="23" t="s">
        <v>18</v>
      </c>
      <c r="C59" s="21"/>
      <c r="D59" s="21"/>
      <c r="E59" s="23"/>
      <c r="F59" s="21"/>
      <c r="G59" s="21"/>
      <c r="H59" s="21"/>
      <c r="I59" s="21"/>
      <c r="J59" s="21"/>
      <c r="K59" s="21"/>
      <c r="L59" s="22"/>
      <c r="M59" s="21"/>
      <c r="N59" s="21"/>
      <c r="O59" s="21"/>
      <c r="P59" s="21"/>
      <c r="Q59" s="21"/>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row>
    <row r="60" spans="2:75" s="2" customFormat="1" ht="3.75" customHeight="1" x14ac:dyDescent="0.25">
      <c r="E60" s="18"/>
      <c r="F60" s="20"/>
      <c r="G60" s="19"/>
      <c r="H60" s="19"/>
      <c r="L60" s="1"/>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row>
    <row r="61" spans="2:75" s="2" customFormat="1" ht="15" x14ac:dyDescent="0.25">
      <c r="E61" s="18" t="s">
        <v>90</v>
      </c>
      <c r="L61" s="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row>
    <row r="62" spans="2:75" s="2" customFormat="1" ht="15" x14ac:dyDescent="0.25">
      <c r="E62" s="17" t="s">
        <v>86</v>
      </c>
      <c r="F62" s="16"/>
      <c r="G62" s="16"/>
      <c r="H62" s="16"/>
      <c r="I62" s="16"/>
      <c r="J62" s="16"/>
      <c r="K62" s="15"/>
      <c r="L62" s="1"/>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row>
    <row r="63" spans="2:75" s="2" customFormat="1" ht="15" x14ac:dyDescent="0.25">
      <c r="E63" s="14" t="s">
        <v>16</v>
      </c>
      <c r="F63" s="13"/>
      <c r="G63" s="13"/>
      <c r="H63" s="13"/>
      <c r="I63" s="13"/>
      <c r="J63" s="13"/>
      <c r="K63" s="12"/>
      <c r="L63" s="1"/>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row>
    <row r="64" spans="2:75" s="2" customFormat="1" ht="25.5" x14ac:dyDescent="0.25">
      <c r="E64" s="47" t="s">
        <v>15</v>
      </c>
      <c r="F64" s="11" t="s">
        <v>14</v>
      </c>
      <c r="G64" s="11" t="s">
        <v>13</v>
      </c>
      <c r="H64" s="10" t="s">
        <v>12</v>
      </c>
      <c r="I64" s="10" t="s">
        <v>11</v>
      </c>
      <c r="J64" s="10" t="s">
        <v>10</v>
      </c>
      <c r="K64" s="78" t="s">
        <v>9</v>
      </c>
      <c r="L64" s="1"/>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row>
    <row r="65" spans="4:75" s="2" customFormat="1" ht="15" x14ac:dyDescent="0.25">
      <c r="E65" s="50" t="s">
        <v>8</v>
      </c>
      <c r="F65" s="71" t="s">
        <v>7</v>
      </c>
      <c r="G65" s="133">
        <v>1</v>
      </c>
      <c r="H65" s="133">
        <v>48000</v>
      </c>
      <c r="I65" s="133">
        <f>IF(K52&gt;=H65,H65,K52)</f>
        <v>0</v>
      </c>
      <c r="J65" s="72">
        <v>0.04</v>
      </c>
      <c r="K65" s="90">
        <f>SUM(I65*J65)</f>
        <v>0</v>
      </c>
      <c r="L65" s="1"/>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row>
    <row r="66" spans="4:75" s="2" customFormat="1" ht="15" x14ac:dyDescent="0.25">
      <c r="E66" s="52" t="s">
        <v>6</v>
      </c>
      <c r="F66" s="73" t="s">
        <v>5</v>
      </c>
      <c r="G66" s="134">
        <v>48001</v>
      </c>
      <c r="H66" s="134">
        <v>96000</v>
      </c>
      <c r="I66" s="134">
        <f>IF($K$52&lt;=H65,0,IF($K$52&gt;H66,H66-H65,$K$52-H65))</f>
        <v>0</v>
      </c>
      <c r="J66" s="74">
        <v>6.5000000000000002E-2</v>
      </c>
      <c r="K66" s="91">
        <f>SUM(I66*J66)</f>
        <v>0</v>
      </c>
      <c r="L66" s="1"/>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row>
    <row r="67" spans="4:75" s="2" customFormat="1" ht="15" x14ac:dyDescent="0.25">
      <c r="E67" s="52" t="s">
        <v>4</v>
      </c>
      <c r="F67" s="73" t="s">
        <v>3</v>
      </c>
      <c r="G67" s="134">
        <v>96001</v>
      </c>
      <c r="H67" s="134">
        <v>235000</v>
      </c>
      <c r="I67" s="134">
        <f>IF($K$52&lt;=H66,0,IF($K$52&gt;H67,H67-H66,$K$52-H66))</f>
        <v>0</v>
      </c>
      <c r="J67" s="74">
        <v>7.7499999999999999E-2</v>
      </c>
      <c r="K67" s="91">
        <f>SUM(I67*J67)</f>
        <v>0</v>
      </c>
      <c r="L67" s="1"/>
      <c r="P67" s="126"/>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row>
    <row r="68" spans="4:75" s="2" customFormat="1" ht="15" x14ac:dyDescent="0.25">
      <c r="E68" s="75" t="s">
        <v>89</v>
      </c>
      <c r="F68" s="76" t="s">
        <v>2</v>
      </c>
      <c r="G68" s="135">
        <v>235001</v>
      </c>
      <c r="H68" s="135">
        <v>900000</v>
      </c>
      <c r="I68" s="135">
        <f>IF($K$52&lt;=H67,0,IF($K$52&gt;H68,H68-H67,$K$52-H67))</f>
        <v>0</v>
      </c>
      <c r="J68" s="77">
        <v>8.7499999999999994E-2</v>
      </c>
      <c r="K68" s="92">
        <f>SUM(I68*J68)</f>
        <v>0</v>
      </c>
      <c r="L68" s="1"/>
      <c r="P68" s="126"/>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row>
    <row r="69" spans="4:75" s="2" customFormat="1" ht="15.75" thickBot="1" x14ac:dyDescent="0.3">
      <c r="D69" s="7" t="s">
        <v>21</v>
      </c>
      <c r="E69" s="48"/>
      <c r="F69" s="9" t="s">
        <v>1</v>
      </c>
      <c r="G69" s="9"/>
      <c r="H69" s="9"/>
      <c r="I69" s="94">
        <f>I65+I66+I67+I68</f>
        <v>0</v>
      </c>
      <c r="J69" s="8"/>
      <c r="K69" s="93">
        <f>SUM(K65:K68)</f>
        <v>0</v>
      </c>
      <c r="L69" s="173" t="s">
        <v>82</v>
      </c>
      <c r="M69" s="174"/>
      <c r="N69" s="174"/>
      <c r="O69" s="174"/>
      <c r="P69" s="174"/>
      <c r="Q69" s="174"/>
      <c r="R69" s="174"/>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row>
    <row r="70" spans="4:75" s="2" customFormat="1" ht="8.25" customHeight="1" x14ac:dyDescent="0.25">
      <c r="L70" s="1"/>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row>
    <row r="71" spans="4:75" s="2" customFormat="1" ht="8.25" customHeight="1" x14ac:dyDescent="0.25">
      <c r="L71" s="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row>
    <row r="72" spans="4:75" s="2" customFormat="1" ht="8.25" customHeight="1" x14ac:dyDescent="0.25">
      <c r="L72" s="1"/>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row>
    <row r="73" spans="4:75" s="2" customFormat="1" ht="15" x14ac:dyDescent="0.25">
      <c r="E73" s="18" t="s">
        <v>17</v>
      </c>
      <c r="L73" s="1"/>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row>
    <row r="74" spans="4:75" s="2" customFormat="1" ht="15" x14ac:dyDescent="0.25">
      <c r="E74" s="17" t="s">
        <v>87</v>
      </c>
      <c r="F74" s="16"/>
      <c r="G74" s="16"/>
      <c r="H74" s="16"/>
      <c r="I74" s="16"/>
      <c r="J74" s="16"/>
      <c r="K74" s="15"/>
      <c r="L74" s="1"/>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row>
    <row r="75" spans="4:75" s="2" customFormat="1" ht="15" x14ac:dyDescent="0.25">
      <c r="E75" s="14" t="s">
        <v>16</v>
      </c>
      <c r="F75" s="13"/>
      <c r="G75" s="13"/>
      <c r="H75" s="13"/>
      <c r="I75" s="13"/>
      <c r="J75" s="13"/>
      <c r="K75" s="12"/>
      <c r="L75" s="1"/>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row>
    <row r="76" spans="4:75" s="2" customFormat="1" ht="25.5" x14ac:dyDescent="0.25">
      <c r="E76" s="47" t="s">
        <v>15</v>
      </c>
      <c r="F76" s="11" t="s">
        <v>14</v>
      </c>
      <c r="G76" s="11" t="s">
        <v>13</v>
      </c>
      <c r="H76" s="10" t="s">
        <v>12</v>
      </c>
      <c r="I76" s="10" t="s">
        <v>11</v>
      </c>
      <c r="J76" s="10" t="s">
        <v>10</v>
      </c>
      <c r="K76" s="78" t="s">
        <v>9</v>
      </c>
      <c r="L76" s="1"/>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row>
    <row r="77" spans="4:75" s="2" customFormat="1" ht="15" x14ac:dyDescent="0.25">
      <c r="E77" s="50" t="str">
        <f>E65</f>
        <v>Less than or equal to $48,000</v>
      </c>
      <c r="F77" s="71" t="s">
        <v>7</v>
      </c>
      <c r="G77" s="133">
        <f>G65</f>
        <v>1</v>
      </c>
      <c r="H77" s="133">
        <f>H65</f>
        <v>48000</v>
      </c>
      <c r="I77" s="133">
        <f>IF(K53&gt;=H77,H77,K53)</f>
        <v>0</v>
      </c>
      <c r="J77" s="136">
        <f>J65</f>
        <v>0.04</v>
      </c>
      <c r="K77" s="137">
        <f>SUM(I77*J77)</f>
        <v>0</v>
      </c>
      <c r="L77" s="3"/>
      <c r="M77" s="138"/>
      <c r="N77" s="138"/>
      <c r="O77" s="138"/>
      <c r="P77" s="138"/>
      <c r="Q77" s="138"/>
      <c r="R77" s="138"/>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row>
    <row r="78" spans="4:75" s="2" customFormat="1" ht="15" x14ac:dyDescent="0.25">
      <c r="E78" s="52" t="str">
        <f t="shared" ref="E78:E80" si="0">E66</f>
        <v>$48,001 to $96,000</v>
      </c>
      <c r="F78" s="73" t="s">
        <v>5</v>
      </c>
      <c r="G78" s="134">
        <f t="shared" ref="G78:H78" si="1">G66</f>
        <v>48001</v>
      </c>
      <c r="H78" s="134">
        <f t="shared" si="1"/>
        <v>96000</v>
      </c>
      <c r="I78" s="134">
        <f>IF($K$53&lt;=H77,0,IF($K$53&gt;H78,H78-H77,$K$53-H77))</f>
        <v>0</v>
      </c>
      <c r="J78" s="139">
        <f>J66</f>
        <v>6.5000000000000002E-2</v>
      </c>
      <c r="K78" s="140">
        <f>SUM(I78*J78)</f>
        <v>0</v>
      </c>
      <c r="L78" s="3"/>
      <c r="M78" s="138"/>
      <c r="N78" s="138"/>
      <c r="O78" s="138"/>
      <c r="P78" s="138"/>
      <c r="Q78" s="138"/>
      <c r="R78" s="13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row>
    <row r="79" spans="4:75" s="2" customFormat="1" ht="15" x14ac:dyDescent="0.25">
      <c r="E79" s="52" t="str">
        <f t="shared" si="0"/>
        <v>$96,001 to $235,000</v>
      </c>
      <c r="F79" s="73" t="s">
        <v>3</v>
      </c>
      <c r="G79" s="134">
        <f t="shared" ref="G79:H79" si="2">G67</f>
        <v>96001</v>
      </c>
      <c r="H79" s="134">
        <f t="shared" si="2"/>
        <v>235000</v>
      </c>
      <c r="I79" s="134">
        <f>IF($K$53&lt;=H78,0,IF($K$53&gt;H79,H79-H78,$K$53-H78))</f>
        <v>0</v>
      </c>
      <c r="J79" s="139">
        <f>J67</f>
        <v>7.7499999999999999E-2</v>
      </c>
      <c r="K79" s="140">
        <f>SUM(I79*J79)</f>
        <v>0</v>
      </c>
      <c r="L79" s="3"/>
      <c r="M79" s="138"/>
      <c r="N79" s="138"/>
      <c r="O79" s="138"/>
      <c r="P79" s="138"/>
      <c r="Q79" s="138"/>
      <c r="R79" s="138"/>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row>
    <row r="80" spans="4:75" s="2" customFormat="1" ht="15" x14ac:dyDescent="0.25">
      <c r="E80" s="75" t="str">
        <f t="shared" si="0"/>
        <v>$235,001 to $900,000</v>
      </c>
      <c r="F80" s="76" t="s">
        <v>2</v>
      </c>
      <c r="G80" s="135">
        <f t="shared" ref="G80:H80" si="3">G68</f>
        <v>235001</v>
      </c>
      <c r="H80" s="135">
        <f t="shared" si="3"/>
        <v>900000</v>
      </c>
      <c r="I80" s="135">
        <f>IF($K$53&lt;=H79,0,IF($K$53&gt;H80,H80-H79,$K$53-H79))</f>
        <v>0</v>
      </c>
      <c r="J80" s="141">
        <f>J68</f>
        <v>8.7499999999999994E-2</v>
      </c>
      <c r="K80" s="142">
        <f>SUM(I80*J80)</f>
        <v>0</v>
      </c>
      <c r="L80" s="3"/>
      <c r="M80" s="138"/>
      <c r="N80" s="138"/>
      <c r="O80" s="138"/>
      <c r="P80" s="138"/>
      <c r="Q80" s="138"/>
      <c r="R80" s="138"/>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row>
    <row r="81" spans="4:75" s="2" customFormat="1" ht="15.75" thickBot="1" x14ac:dyDescent="0.3">
      <c r="D81" s="7" t="s">
        <v>92</v>
      </c>
      <c r="E81" s="48"/>
      <c r="F81" s="9" t="s">
        <v>1</v>
      </c>
      <c r="G81" s="129"/>
      <c r="H81" s="129"/>
      <c r="I81" s="130">
        <f>I77+I78+I79+I80</f>
        <v>0</v>
      </c>
      <c r="J81" s="131"/>
      <c r="K81" s="132">
        <f>SUM(K77:K80)</f>
        <v>0</v>
      </c>
      <c r="L81" s="188" t="s">
        <v>83</v>
      </c>
      <c r="M81" s="189"/>
      <c r="N81" s="189"/>
      <c r="O81" s="189"/>
      <c r="P81" s="189"/>
      <c r="Q81" s="189"/>
      <c r="R81" s="189"/>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row>
    <row r="82" spans="4:75" s="2" customFormat="1" ht="5.25" customHeight="1" thickBot="1" x14ac:dyDescent="0.3">
      <c r="D82" s="7"/>
      <c r="E82" s="119"/>
      <c r="F82" s="120"/>
      <c r="G82" s="120"/>
      <c r="H82" s="120"/>
      <c r="I82" s="120"/>
      <c r="J82" s="121"/>
      <c r="K82" s="122"/>
      <c r="L82" s="117"/>
      <c r="M82" s="117"/>
      <c r="N82" s="117"/>
      <c r="O82" s="117"/>
      <c r="P82" s="117"/>
      <c r="Q82" s="117"/>
      <c r="R82" s="117"/>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row>
    <row r="83" spans="4:75" s="2" customFormat="1" ht="15" x14ac:dyDescent="0.25">
      <c r="D83" s="107" t="s">
        <v>0</v>
      </c>
      <c r="E83" s="5"/>
      <c r="F83" s="5"/>
      <c r="G83" s="5"/>
      <c r="H83" s="5"/>
      <c r="I83" s="5"/>
      <c r="J83" s="5"/>
      <c r="K83" s="5"/>
      <c r="L83" s="6"/>
      <c r="M83" s="5"/>
      <c r="N83" s="5"/>
      <c r="O83" s="5"/>
      <c r="P83" s="5"/>
      <c r="Q83" s="4"/>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row>
    <row r="84" spans="4:75" s="2" customFormat="1" ht="135" customHeight="1" thickBot="1" x14ac:dyDescent="0.3">
      <c r="D84" s="170" t="s">
        <v>97</v>
      </c>
      <c r="E84" s="171"/>
      <c r="F84" s="171"/>
      <c r="G84" s="171"/>
      <c r="H84" s="171"/>
      <c r="I84" s="171"/>
      <c r="J84" s="171"/>
      <c r="K84" s="171"/>
      <c r="L84" s="171"/>
      <c r="M84" s="171"/>
      <c r="N84" s="171"/>
      <c r="O84" s="171"/>
      <c r="P84" s="171"/>
      <c r="Q84" s="172"/>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row>
    <row r="85" spans="4:75" s="2" customFormat="1" ht="15" x14ac:dyDescent="0.25">
      <c r="L85" s="1"/>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row>
    <row r="86" spans="4:75" ht="15" hidden="1" x14ac:dyDescent="0.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row>
    <row r="87" spans="4:75" ht="15" hidden="1" x14ac:dyDescent="0.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row>
    <row r="88" spans="4:75" ht="15" hidden="1" x14ac:dyDescent="0.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c r="BU88" s="125"/>
      <c r="BV88" s="125"/>
      <c r="BW88" s="125"/>
    </row>
    <row r="89" spans="4:75" ht="15" hidden="1" x14ac:dyDescent="0.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row>
    <row r="90" spans="4:75" ht="15" hidden="1" x14ac:dyDescent="0.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row>
    <row r="91" spans="4:75" ht="15" hidden="1" x14ac:dyDescent="0.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row>
    <row r="92" spans="4:75" ht="15" hidden="1" x14ac:dyDescent="0.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row>
    <row r="93" spans="4:75" ht="15" hidden="1" x14ac:dyDescent="0.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row>
    <row r="94" spans="4:75" ht="15" hidden="1" x14ac:dyDescent="0.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row>
    <row r="95" spans="4:75" ht="15" hidden="1" x14ac:dyDescent="0.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row>
    <row r="96" spans="4:75" ht="15" hidden="1" x14ac:dyDescent="0.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row>
    <row r="97" spans="21:75" ht="15" hidden="1" x14ac:dyDescent="0.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row>
    <row r="98" spans="21:75" ht="15" hidden="1" x14ac:dyDescent="0.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row>
    <row r="99" spans="21:75" ht="15" hidden="1" x14ac:dyDescent="0.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row>
    <row r="100" spans="21:75" ht="15" hidden="1" x14ac:dyDescent="0.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row>
    <row r="101" spans="21:75" ht="15" hidden="1" x14ac:dyDescent="0.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row>
    <row r="102" spans="21:75" ht="15" hidden="1" x14ac:dyDescent="0.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row>
    <row r="103" spans="21:75" ht="15" hidden="1" x14ac:dyDescent="0.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row>
    <row r="104" spans="21:75" ht="15" hidden="1" x14ac:dyDescent="0.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row>
    <row r="105" spans="21:75" ht="15" hidden="1" x14ac:dyDescent="0.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row>
    <row r="106" spans="21:75" ht="15" hidden="1" x14ac:dyDescent="0.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row>
    <row r="107" spans="21:75" ht="15" hidden="1" x14ac:dyDescent="0.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row>
    <row r="108" spans="21:75" ht="15" hidden="1" x14ac:dyDescent="0.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row>
    <row r="109" spans="21:75" ht="15" hidden="1" x14ac:dyDescent="0.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row>
    <row r="110" spans="21:75" ht="15" hidden="1" x14ac:dyDescent="0.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125"/>
      <c r="BV110" s="125"/>
      <c r="BW110" s="125"/>
    </row>
    <row r="111" spans="21:75" ht="15" hidden="1" x14ac:dyDescent="0.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row>
    <row r="112" spans="21:75" ht="15" hidden="1" x14ac:dyDescent="0.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row>
    <row r="113" spans="21:75" ht="15" hidden="1" x14ac:dyDescent="0.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c r="BT113" s="125"/>
      <c r="BU113" s="125"/>
      <c r="BV113" s="125"/>
      <c r="BW113" s="125"/>
    </row>
    <row r="114" spans="21:75" ht="15" hidden="1" x14ac:dyDescent="0.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row>
    <row r="115" spans="21:75" ht="15" hidden="1" x14ac:dyDescent="0.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row>
    <row r="116" spans="21:75" ht="15" hidden="1" x14ac:dyDescent="0.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row>
    <row r="117" spans="21:75" ht="15" hidden="1" x14ac:dyDescent="0.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row>
    <row r="118" spans="21:75" ht="15" hidden="1" x14ac:dyDescent="0.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row>
    <row r="119" spans="21:75" ht="15" hidden="1" x14ac:dyDescent="0.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row>
    <row r="120" spans="21:75" ht="15" hidden="1" x14ac:dyDescent="0.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row>
    <row r="121" spans="21:75" ht="15" hidden="1" x14ac:dyDescent="0.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row>
    <row r="122" spans="21:75" ht="15" hidden="1" x14ac:dyDescent="0.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row>
    <row r="123" spans="21:75" ht="15" hidden="1" x14ac:dyDescent="0.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row>
    <row r="124" spans="21:75" ht="15" hidden="1" x14ac:dyDescent="0.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row>
    <row r="125" spans="21:75" ht="15" hidden="1" x14ac:dyDescent="0.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row>
    <row r="126" spans="21:75" ht="15" hidden="1" x14ac:dyDescent="0.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row>
    <row r="127" spans="21:75" ht="15" hidden="1" x14ac:dyDescent="0.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row>
    <row r="128" spans="21:75" ht="15" hidden="1" x14ac:dyDescent="0.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row>
    <row r="129" spans="21:75" ht="15" hidden="1" x14ac:dyDescent="0.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row>
    <row r="130" spans="21:75" ht="15" hidden="1" x14ac:dyDescent="0.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row>
    <row r="131" spans="21:75" ht="15" hidden="1" x14ac:dyDescent="0.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row>
    <row r="132" spans="21:75" ht="15" hidden="1" x14ac:dyDescent="0.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row>
    <row r="133" spans="21:75" ht="15" hidden="1" x14ac:dyDescent="0.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5"/>
      <c r="BM133" s="125"/>
      <c r="BN133" s="125"/>
      <c r="BO133" s="125"/>
      <c r="BP133" s="125"/>
      <c r="BQ133" s="125"/>
      <c r="BR133" s="125"/>
      <c r="BS133" s="125"/>
      <c r="BT133" s="125"/>
      <c r="BU133" s="125"/>
      <c r="BV133" s="125"/>
      <c r="BW133" s="125"/>
    </row>
    <row r="134" spans="21:75" ht="15" hidden="1" x14ac:dyDescent="0.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row>
    <row r="135" spans="21:75" ht="15" hidden="1" x14ac:dyDescent="0.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5"/>
      <c r="BR135" s="125"/>
      <c r="BS135" s="125"/>
      <c r="BT135" s="125"/>
      <c r="BU135" s="125"/>
      <c r="BV135" s="125"/>
      <c r="BW135" s="125"/>
    </row>
    <row r="136" spans="21:75" ht="15" hidden="1" x14ac:dyDescent="0.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5"/>
      <c r="BM136" s="125"/>
      <c r="BN136" s="125"/>
      <c r="BO136" s="125"/>
      <c r="BP136" s="125"/>
      <c r="BQ136" s="125"/>
      <c r="BR136" s="125"/>
      <c r="BS136" s="125"/>
      <c r="BT136" s="125"/>
      <c r="BU136" s="125"/>
      <c r="BV136" s="125"/>
      <c r="BW136" s="125"/>
    </row>
    <row r="137" spans="21:75" ht="15" hidden="1" x14ac:dyDescent="0.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5"/>
      <c r="BM137" s="125"/>
      <c r="BN137" s="125"/>
      <c r="BO137" s="125"/>
      <c r="BP137" s="125"/>
      <c r="BQ137" s="125"/>
      <c r="BR137" s="125"/>
      <c r="BS137" s="125"/>
      <c r="BT137" s="125"/>
      <c r="BU137" s="125"/>
      <c r="BV137" s="125"/>
      <c r="BW137" s="125"/>
    </row>
    <row r="138" spans="21:75" ht="15" hidden="1" x14ac:dyDescent="0.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5"/>
      <c r="BM138" s="125"/>
      <c r="BN138" s="125"/>
      <c r="BO138" s="125"/>
      <c r="BP138" s="125"/>
      <c r="BQ138" s="125"/>
      <c r="BR138" s="125"/>
      <c r="BS138" s="125"/>
      <c r="BT138" s="125"/>
      <c r="BU138" s="125"/>
      <c r="BV138" s="125"/>
      <c r="BW138" s="125"/>
    </row>
    <row r="139" spans="21:75" ht="15" hidden="1" x14ac:dyDescent="0.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row>
    <row r="140" spans="21:75" ht="15" hidden="1" x14ac:dyDescent="0.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row>
    <row r="141" spans="21:75" ht="15" hidden="1" x14ac:dyDescent="0.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row>
    <row r="142" spans="21:75" ht="15" hidden="1" x14ac:dyDescent="0.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row>
    <row r="143" spans="21:75" ht="15" hidden="1" x14ac:dyDescent="0.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row>
    <row r="144" spans="21:75" ht="15" hidden="1" x14ac:dyDescent="0.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c r="BL144" s="125"/>
      <c r="BM144" s="125"/>
      <c r="BN144" s="125"/>
      <c r="BO144" s="125"/>
      <c r="BP144" s="125"/>
      <c r="BQ144" s="125"/>
      <c r="BR144" s="125"/>
      <c r="BS144" s="125"/>
      <c r="BT144" s="125"/>
      <c r="BU144" s="125"/>
      <c r="BV144" s="125"/>
      <c r="BW144" s="125"/>
    </row>
    <row r="145" spans="21:75" ht="15" hidden="1" x14ac:dyDescent="0.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c r="BW145" s="125"/>
    </row>
    <row r="146" spans="21:75" ht="15" hidden="1" x14ac:dyDescent="0.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c r="BW146" s="125"/>
    </row>
    <row r="147" spans="21:75" ht="15" hidden="1" x14ac:dyDescent="0.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c r="BL147" s="125"/>
      <c r="BM147" s="125"/>
      <c r="BN147" s="125"/>
      <c r="BO147" s="125"/>
      <c r="BP147" s="125"/>
      <c r="BQ147" s="125"/>
      <c r="BR147" s="125"/>
      <c r="BS147" s="125"/>
      <c r="BT147" s="125"/>
      <c r="BU147" s="125"/>
      <c r="BV147" s="125"/>
      <c r="BW147" s="125"/>
    </row>
    <row r="148" spans="21:75" ht="15" hidden="1" x14ac:dyDescent="0.25">
      <c r="U148" s="125"/>
      <c r="V148" s="125"/>
      <c r="W148" s="125"/>
      <c r="X148" s="125"/>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row>
    <row r="149" spans="21:75" ht="15" hidden="1" x14ac:dyDescent="0.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row>
    <row r="150" spans="21:75" ht="15" hidden="1" x14ac:dyDescent="0.25">
      <c r="U150" s="125"/>
      <c r="V150" s="125"/>
      <c r="W150" s="125"/>
      <c r="X150" s="125"/>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c r="BL150" s="125"/>
      <c r="BM150" s="125"/>
      <c r="BN150" s="125"/>
      <c r="BO150" s="125"/>
      <c r="BP150" s="125"/>
      <c r="BQ150" s="125"/>
      <c r="BR150" s="125"/>
      <c r="BS150" s="125"/>
      <c r="BT150" s="125"/>
      <c r="BU150" s="125"/>
      <c r="BV150" s="125"/>
      <c r="BW150" s="125"/>
    </row>
    <row r="151" spans="21:75" ht="15" hidden="1" x14ac:dyDescent="0.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row>
    <row r="152" spans="21:75" ht="15" hidden="1" x14ac:dyDescent="0.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c r="BL152" s="125"/>
      <c r="BM152" s="125"/>
      <c r="BN152" s="125"/>
      <c r="BO152" s="125"/>
      <c r="BP152" s="125"/>
      <c r="BQ152" s="125"/>
      <c r="BR152" s="125"/>
      <c r="BS152" s="125"/>
      <c r="BT152" s="125"/>
      <c r="BU152" s="125"/>
      <c r="BV152" s="125"/>
      <c r="BW152" s="125"/>
    </row>
    <row r="153" spans="21:75" hidden="1" x14ac:dyDescent="0.25"/>
    <row r="154" spans="21:75" hidden="1" x14ac:dyDescent="0.25"/>
    <row r="155" spans="21:75" hidden="1" x14ac:dyDescent="0.25"/>
    <row r="156" spans="21:75" hidden="1" x14ac:dyDescent="0.25"/>
    <row r="157" spans="21:75" hidden="1" x14ac:dyDescent="0.25"/>
    <row r="158" spans="21:75" hidden="1" x14ac:dyDescent="0.25"/>
    <row r="159" spans="21:75" hidden="1" x14ac:dyDescent="0.25"/>
    <row r="160" spans="21:75"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sheetData>
  <sheetProtection formatColumns="0" formatRows="0"/>
  <mergeCells count="22">
    <mergeCell ref="L52:R52"/>
    <mergeCell ref="L37:R37"/>
    <mergeCell ref="L38:R38"/>
    <mergeCell ref="L44:R44"/>
    <mergeCell ref="L45:R45"/>
    <mergeCell ref="L46:R46"/>
    <mergeCell ref="B6:Q10"/>
    <mergeCell ref="B5:Q5"/>
    <mergeCell ref="D84:Q84"/>
    <mergeCell ref="L69:R69"/>
    <mergeCell ref="E17:I17"/>
    <mergeCell ref="F24:P24"/>
    <mergeCell ref="F25:P25"/>
    <mergeCell ref="F26:P26"/>
    <mergeCell ref="F27:P27"/>
    <mergeCell ref="F28:P28"/>
    <mergeCell ref="L81:R81"/>
    <mergeCell ref="L53:R53"/>
    <mergeCell ref="L36:R36"/>
    <mergeCell ref="L54:R54"/>
    <mergeCell ref="L48:R48"/>
    <mergeCell ref="L51:R51"/>
  </mergeCells>
  <conditionalFormatting sqref="K19:K20">
    <cfRule type="cellIs" dxfId="0" priority="10" operator="lessThan">
      <formula>0</formula>
    </cfRule>
  </conditionalFormatting>
  <dataValidations count="4">
    <dataValidation type="date" allowBlank="1" showErrorMessage="1" errorTitle="Incorrect Value." error="Please input a date between March 31, 2019 and March 31, 2020 in dd-mmm-yy format." promptTitle="Current pay period end date" prompt="Please input current pay period end date irrespective of the actual remittance date. For e.g. if pay period is monthly, please input month-end date.  " sqref="K18">
      <formula1>43555</formula1>
      <formula2>43921</formula2>
    </dataValidation>
    <dataValidation type="date" allowBlank="1" showErrorMessage="1" errorTitle="Incorrect Value." error="Please input a date between March 2, 2019 and March 31, 2020 in dd-mmm-yy format." promptTitle="Start Date" sqref="K17">
      <formula1>43526</formula1>
      <formula2>43921</formula2>
    </dataValidation>
    <dataValidation type="custom" allowBlank="1" showInputMessage="1" showErrorMessage="1" errorTitle="Inccorect Value." error="Please input a positive number or nil. The value you have entered is invalid." sqref="K19:K20">
      <formula1>K19&gt;=0</formula1>
    </dataValidation>
    <dataValidation type="list" allowBlank="1" showInputMessage="1" showErrorMessage="1" sqref="K16">
      <formula1>"Weekly - 52,Weekly - 53,Bi-Weekly - 26,Bi-Weekly - 27,Semi-Monthly,Monthly"</formula1>
    </dataValidation>
  </dataValidations>
  <pageMargins left="0.25" right="0.25" top="0.75" bottom="0.75" header="0.3" footer="0.3"/>
  <pageSetup scale="56" fitToHeight="0" orientation="portrait" r:id="rId1"/>
  <headerFooter>
    <oddFooter>&amp;RPage &amp;P of &amp;N</oddFooter>
  </headerFooter>
  <rowBreaks count="1" manualBreakCount="1">
    <brk id="57" max="18" man="1"/>
  </rowBreaks>
  <ignoredErrors>
    <ignoredError sqref="I77:I80 I65:I66 I68" formula="1"/>
    <ignoredError sqref="K3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tabSelected="1" zoomScale="85" zoomScaleNormal="85" workbookViewId="0">
      <selection activeCell="D6" sqref="D6"/>
    </sheetView>
  </sheetViews>
  <sheetFormatPr defaultColWidth="0" defaultRowHeight="12.75" zeroHeight="1" x14ac:dyDescent="0.2"/>
  <cols>
    <col min="1" max="1" width="8.5703125" style="143" bestFit="1" customWidth="1"/>
    <col min="2" max="2" width="27.42578125" style="143" customWidth="1"/>
    <col min="3" max="3" width="17" style="143" customWidth="1"/>
    <col min="4" max="4" width="100.7109375" style="143" customWidth="1"/>
    <col min="5" max="16384" width="9.140625" style="143" hidden="1"/>
  </cols>
  <sheetData>
    <row r="1" spans="1:4" x14ac:dyDescent="0.2">
      <c r="A1" s="144" t="s">
        <v>69</v>
      </c>
      <c r="B1" s="145" t="s">
        <v>70</v>
      </c>
      <c r="C1" s="145" t="s">
        <v>71</v>
      </c>
      <c r="D1" s="146" t="s">
        <v>72</v>
      </c>
    </row>
    <row r="2" spans="1:4" x14ac:dyDescent="0.2">
      <c r="A2" s="147">
        <v>1</v>
      </c>
      <c r="B2" s="148" t="s">
        <v>73</v>
      </c>
      <c r="C2" s="149">
        <v>42836</v>
      </c>
      <c r="D2" s="150"/>
    </row>
    <row r="3" spans="1:4" x14ac:dyDescent="0.2">
      <c r="A3" s="151">
        <v>2</v>
      </c>
      <c r="B3" s="152" t="s">
        <v>73</v>
      </c>
      <c r="C3" s="153">
        <v>42880</v>
      </c>
      <c r="D3" s="154" t="s">
        <v>74</v>
      </c>
    </row>
    <row r="4" spans="1:4" x14ac:dyDescent="0.2">
      <c r="A4" s="155"/>
      <c r="B4" s="156"/>
      <c r="C4" s="156"/>
      <c r="D4" s="157" t="s">
        <v>75</v>
      </c>
    </row>
    <row r="5" spans="1:4" x14ac:dyDescent="0.2">
      <c r="A5" s="155"/>
      <c r="B5" s="156"/>
      <c r="C5" s="156"/>
      <c r="D5" s="157" t="s">
        <v>76</v>
      </c>
    </row>
    <row r="6" spans="1:4" ht="25.5" x14ac:dyDescent="0.2">
      <c r="A6" s="160">
        <v>3</v>
      </c>
      <c r="B6" s="161" t="s">
        <v>73</v>
      </c>
      <c r="C6" s="162">
        <v>42902</v>
      </c>
      <c r="D6" s="163" t="s">
        <v>78</v>
      </c>
    </row>
    <row r="7" spans="1:4" x14ac:dyDescent="0.2">
      <c r="A7" s="160">
        <v>3</v>
      </c>
      <c r="B7" s="161" t="s">
        <v>73</v>
      </c>
      <c r="C7" s="162">
        <v>43551</v>
      </c>
      <c r="D7" s="192" t="s">
        <v>101</v>
      </c>
    </row>
  </sheetData>
  <sheetProtection password="D83A" sheet="1" objects="1" scenarios="1"/>
  <pageMargins left="0.7" right="0.7" top="0.75" bottom="0.75" header="0.3" footer="0.3"/>
  <pageSetup orientation="portrait" r:id="rId1"/>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Employee_Calculator</vt:lpstr>
      <vt:lpstr>Version_Control</vt:lpstr>
      <vt:lpstr>Employee_Calculator!Print_Area</vt:lpstr>
      <vt:lpstr>Employee_Calculator!Print_Titles</vt:lpstr>
    </vt:vector>
  </TitlesOfParts>
  <Manager>Office of the Tax Commissioner</Manager>
  <Company>Office of the Tax Commissioner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FY2017_18_Payroll_tax_individual_EMPLYOEE_calculator</dc:title>
  <dc:creator>Office of the Tax Commissioner</dc:creator>
  <cp:keywords>FY2017_18_Payroll_tax_individual_EMPLYOEE_calculator</cp:keywords>
  <cp:lastModifiedBy>Fitzsimmons, Sara</cp:lastModifiedBy>
  <cp:lastPrinted>2017-05-11T14:57:35Z</cp:lastPrinted>
  <dcterms:created xsi:type="dcterms:W3CDTF">2017-04-07T17:52:52Z</dcterms:created>
  <dcterms:modified xsi:type="dcterms:W3CDTF">2019-03-27T15:18:25Z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{7CD6A024-91B0-428A-A3EC-CF3E49611725}</vt:lpwstr>
  </property>
</Properties>
</file>